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E:\2. PLANAVIMO DOKUMENTAI\2.1. Strateginio planavimo taryba (KOLEGIJA)\(3) Informacijos\2023 m\2023 06 06\"/>
    </mc:Choice>
  </mc:AlternateContent>
  <bookViews>
    <workbookView xWindow="0" yWindow="0" windowWidth="28800" windowHeight="12600" tabRatio="697"/>
  </bookViews>
  <sheets>
    <sheet name="Švietimas" sheetId="11" r:id="rId1"/>
    <sheet name="Oras-gruntas" sheetId="16" r:id="rId2"/>
    <sheet name="Funkcinė zona" sheetId="4" r:id="rId3"/>
    <sheet name="Soc. būstas" sheetId="12" r:id="rId4"/>
    <sheet name="Soc. paslaugos" sheetId="2" r:id="rId5"/>
    <sheet name="VSB" sheetId="13" r:id="rId6"/>
    <sheet name="Sveikata" sheetId="3" r:id="rId7"/>
    <sheet name="Aplinkosauga" sheetId="1" r:id="rId8"/>
    <sheet name="Darnus judumas" sheetId="15" r:id="rId9"/>
    <sheet name="Miesto strategija" sheetId="14" r:id="rId10"/>
    <sheet name="Bendra suvestinė" sheetId="18" r:id="rId11"/>
  </sheets>
  <definedNames>
    <definedName name="_Hlk98310604" localSheetId="7">Aplinkosauga!#REF!</definedName>
    <definedName name="_xlnm.Print_Area" localSheetId="4">'Soc. paslaugos'!$A$1:$D$71</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9" i="18" l="1"/>
  <c r="D10" i="4"/>
  <c r="D53" i="1" l="1"/>
  <c r="D57" i="1" l="1"/>
  <c r="K30" i="18" l="1"/>
  <c r="K34" i="18" s="1"/>
  <c r="H19" i="18"/>
  <c r="H16" i="18"/>
  <c r="H17" i="18"/>
  <c r="H14" i="18"/>
  <c r="H13" i="18"/>
  <c r="H9" i="18"/>
  <c r="H10" i="18"/>
  <c r="H11" i="18"/>
  <c r="H8" i="18"/>
  <c r="H6" i="18"/>
  <c r="H5" i="18"/>
  <c r="H4" i="18"/>
  <c r="H3" i="18"/>
  <c r="H2" i="18"/>
  <c r="I30" i="18" l="1"/>
  <c r="O30" i="18" l="1"/>
  <c r="O34" i="18" s="1"/>
  <c r="N30" i="18"/>
  <c r="N34" i="18" s="1"/>
  <c r="M30" i="18"/>
  <c r="M34" i="18" s="1"/>
  <c r="L30" i="18"/>
  <c r="J30" i="18"/>
  <c r="H24" i="18"/>
  <c r="G20" i="18"/>
  <c r="H20" i="18"/>
  <c r="G18" i="18"/>
  <c r="H18" i="18"/>
  <c r="G15" i="18"/>
  <c r="G12" i="18"/>
  <c r="G7" i="18"/>
  <c r="G30" i="18" s="1"/>
  <c r="H12" i="18" l="1"/>
  <c r="H7" i="18"/>
  <c r="H30" i="18"/>
  <c r="H34" i="18" s="1"/>
  <c r="H15" i="18"/>
  <c r="C16" i="14" l="1"/>
  <c r="D10" i="14"/>
  <c r="D9" i="14"/>
  <c r="D8" i="14"/>
  <c r="D7" i="14"/>
  <c r="D6" i="14"/>
  <c r="D5" i="14"/>
  <c r="D4" i="14"/>
  <c r="D16" i="14" s="1"/>
  <c r="D15" i="4" l="1"/>
  <c r="D55" i="4"/>
  <c r="D51" i="4"/>
  <c r="D47" i="4"/>
  <c r="D42" i="4"/>
  <c r="D26" i="4"/>
  <c r="D19" i="4"/>
  <c r="D19" i="16"/>
  <c r="D15" i="16"/>
  <c r="D12" i="16"/>
  <c r="D8" i="16"/>
  <c r="D5" i="16"/>
  <c r="D22" i="16" s="1"/>
  <c r="D20" i="15"/>
  <c r="D10" i="15"/>
  <c r="D23" i="15"/>
  <c r="D13" i="15"/>
  <c r="D3" i="15"/>
  <c r="D18" i="13"/>
  <c r="D13" i="13"/>
  <c r="E3" i="12"/>
  <c r="E4" i="12"/>
  <c r="E5" i="12"/>
  <c r="E6" i="12"/>
  <c r="D3" i="12"/>
  <c r="D4" i="12"/>
  <c r="D5" i="12"/>
  <c r="D6" i="12"/>
  <c r="D2" i="12"/>
  <c r="E2" i="12" s="1"/>
  <c r="E7" i="12" s="1"/>
  <c r="F7" i="12"/>
  <c r="D7" i="12" l="1"/>
  <c r="F13" i="11"/>
  <c r="E13" i="11"/>
  <c r="D13" i="11"/>
  <c r="D11" i="3" l="1"/>
  <c r="D49" i="2" l="1"/>
  <c r="D15" i="1" l="1"/>
  <c r="D28" i="2" l="1"/>
  <c r="D61" i="2" l="1"/>
  <c r="D9" i="2"/>
  <c r="D72" i="2" l="1"/>
  <c r="D67" i="2"/>
  <c r="D64" i="2"/>
  <c r="D58" i="2"/>
  <c r="D45" i="2"/>
  <c r="D39" i="2"/>
  <c r="D35" i="2" l="1"/>
  <c r="D32" i="2"/>
  <c r="D22" i="2" l="1"/>
  <c r="D16" i="2"/>
  <c r="D4" i="2" l="1"/>
  <c r="D39" i="1"/>
  <c r="D34" i="1"/>
  <c r="D19" i="1"/>
</calcChain>
</file>

<file path=xl/sharedStrings.xml><?xml version="1.0" encoding="utf-8"?>
<sst xmlns="http://schemas.openxmlformats.org/spreadsheetml/2006/main" count="533" uniqueCount="353">
  <si>
    <t>Projektas</t>
  </si>
  <si>
    <t>Pareiškėjas</t>
  </si>
  <si>
    <t>Preliminarus ES lėšų poreikis, Eur</t>
  </si>
  <si>
    <t>02-001-06-07-02 (RE) Didinti geriamojo vandens tiekimo ir nuotekų tvarkymo paslaugų prieinamumą</t>
  </si>
  <si>
    <t>AB „Klaipėdos vanduo“</t>
  </si>
  <si>
    <t>Vandentiekio tinklų nuo Ežero g., Gindulių k. iki Liepų g., Klaipėdos m. statyba (planuojama, kad įrengus tinklus perspektyvoje bus užtikrinta galimybė prisijungti prie centralizuotų vandentiekio tinklų aplinkinių kaimų Slengių, Klemiškės IIk., Trušelių k., Baukštininkų k. gyventojams, kur statybos sparčiai vystosi. Darbų pabaiga numatoma 2024m. II ketv.)</t>
  </si>
  <si>
    <t>Geriamojo vandens tiekimo tinklų plėtra Macikų k. (Šyšos tak. Pienių g.)</t>
  </si>
  <si>
    <t>UAB „Šilutės vandenys“</t>
  </si>
  <si>
    <t>Šylių k. vandens gerinimo įrenginių statyba</t>
  </si>
  <si>
    <t>Veiksmas: Gyvenvietėse, kuriose yra daugiau nei 2000 gyventojų geriamajam vandeniui išgauti, ruošti, laikyti skirtų įrenginių rekonstrukcija, kurie neužtikrina viešojo geriamojo vandens kokybės indikatorinių ir cheminių (toksinių) rodiklių.</t>
  </si>
  <si>
    <t xml:space="preserve">Priemonė. </t>
  </si>
  <si>
    <t>Kretingos m. VGĮ rekonstrukcija</t>
  </si>
  <si>
    <t>UAB „Kretingos vandenys“</t>
  </si>
  <si>
    <t>Veiksmas. Aglomeracijose, kuriose susidaro nuo 200 iki 2000 g.e. atitinkanti apkrova: nuotekų tvarkymo sistemų plėtra, įskaitant atskirųjų (ne daugiau kaip dviejų gyvenamųjų namų nuotekoms tvarkyti) ir grupinių (grupės (daugiau kaip dviejų) gyvenamųjų namų nuotekoms tvarkyti) nuotekų tvarkymo sistemų (nuotekų išleidimo tinklai, individualūs ar grupiniai nuotekų valymo ar kaupimo įrenginiai) įrengimą, kurios užtikrintų centralizuotai nuotekų surinkimo sistemai lygiavertę aplinkos apsaugą, kai centralizuotos nuotekų surinkimo sistemos įrengimas arba išplėtimas tiek, kad būtų sudarytos sąlygos surinkti visų aglomeracijos teritorijoje esančių objektų nuotekas, nėra pateisinamas ekonominiu požiūriu ir centralizuotos nuotekų surinkimo sistemos įrengimo poveikis taršos mažinimo ir prevencijos požiūriu nereikšmingas, kai šias nuotekų tvarkymo sistemas numato įrengti ir eksploatuoti viešasis vandens tiekėjas.</t>
  </si>
  <si>
    <t>Priemonė.</t>
  </si>
  <si>
    <t>Slėginių buitinių nuotekų tinklų nuo Dangaus g., Gindulių k. iki Liepų g., Klaipėdos m. statyba (planuojama, kad įrengus tinklus perspektyvoje bus užtikrinta galimybė prisijungti prie centralizuotų nuotekų tinklų aplinkinių kaimų Slengių, Klemiškės IIk., Trušelių k., Baukštininkų k. gyventojams, kur statybos sparčiai vystosi. Darbų pabaiga numatoma 2024m. II ketv.)</t>
  </si>
  <si>
    <t>Traksėdžių k. nuotekų tinklų plėtra</t>
  </si>
  <si>
    <t>Grabupiai k. nuotekų tinklų plėtra</t>
  </si>
  <si>
    <t>Pagrynių k. nuotekų tinklų plėtra</t>
  </si>
  <si>
    <t>Juknaičių k. Šilutės g. nuotekų tinklų plėtra</t>
  </si>
  <si>
    <t>Pašyšių k. nuotekų tinklų plėtra</t>
  </si>
  <si>
    <t>Žemaičių Naumiesčio nuotekų tinklų plėtra</t>
  </si>
  <si>
    <t>Veiksmas. Aglomeracijose, kuriose susidaro nuo 200 iki 2000 g.e. atitinkanti apkrova: miesto nuotekų valymo įrenginių rekonstrukcija, kurie į gamtinę aplinką išleidžia iki reikalavimų neišvalytas nuotekas ir (arba) kuriuose taršos apkrova viršija arba yra beveik lygi valymo įrenginių projektiniam pajėgumui ir kurių statyba nebuvo finansuota ES lėšomis.</t>
  </si>
  <si>
    <t>Nuotekų valymo įrenginių rekonstrukcija Pašyšių k. (pritaikant azoto ir fosforo valymui)</t>
  </si>
  <si>
    <t>Nuotekų valymo įrenginių rekonstrukcija Žemaičių Naumiestyje (pritaikant azoto ir fosforo valymui)</t>
  </si>
  <si>
    <t>02-001-06-10-01 (RE) Skatinti rūšiuojamąjį atliekų surinkimą</t>
  </si>
  <si>
    <t xml:space="preserve">Veiksmas: Komunalinių atliekų rūšiuojamojo atliekų surinkimo pajėgumų plėtra, </t>
  </si>
  <si>
    <t xml:space="preserve">- prioritetą skiriant tekstilės, maisto bei pavojingoms atliekoms; </t>
  </si>
  <si>
    <t>- didelių gabaritų atliekų surinkimo aikštelių ir žaliųjų atliekų kompostavimo aikštelių tinklo plėtra; - atliekų, tinkamų paruošimui pakartotiniam naudojimui, surinkimo - dalijimosi vietų (stotelių) tinklo plėtra, priartinant prie atliekų susidarymo vietų.</t>
  </si>
  <si>
    <t>KRATC</t>
  </si>
  <si>
    <t>Atliekų, tinkamų paruošimui pakartotiniam naudojimui, surinkimo - dalijimosi vietų (stotelių) tinklo plėtra, priartinant prie atliekų susidarymo vietų (1 stotelės įrengimas)</t>
  </si>
  <si>
    <t>Klaipėdos r. sav.</t>
  </si>
  <si>
    <t>Veiksmas: Atliekų prevencijos ir tinkamo tvarkymo namų ūkiuose skatinimas (įgyvendinamos viešinimo kampanijos atliekų prevencijos ir tvarkymo temomis)</t>
  </si>
  <si>
    <t>Viešinimo kampanijų įgyvendinimas atliekų prevencijos ir tinkamo tvarkymo namų ūkiuose skatinimo temomis</t>
  </si>
  <si>
    <t>Veiksmas: Žalinimo planų (miestuose, kuriuose – daugiau kaip 20 000 gyventojų) ir žaliosios infrastruktūros poreikio žemėlapių parengimas</t>
  </si>
  <si>
    <t>Kretingos miesto žaliosios infrastruktūros poreikio žemėlapio parengimas</t>
  </si>
  <si>
    <t>Veiksmas: Žalinimo planuose ir ŽI poreikio žemėlapiuose numatytų gamtinio karkaso sprendinių, susijusių su žaliosios infrastruktūros plėtra urbanizuotose teritorijose, įgyvendinimas – kokybiškų ir daugiafunkcių (teikiančių įvairias ekosistemines paslaugas) viešųjų žaliųjų erdvių, želdynų (vertingų buveinių, žydinčių pievų)), kt. žaliosios infrastruktūros elementų kūrimas, žaliųjų jungčių mieste stiprinimas, apleistų teritorijų sutvarkymas, sunaikintų vandens telkinių morfologinių savybių atkūrimas, kanalizuotų upelių išlaisvinimas, paverčiant šias teritorijas žaliosiomis jungtimis, rekreacijos zonomis, oro taršos mažinimo elementais, ekonominę ir socialinę naudą teikiančiais objektais</t>
  </si>
  <si>
    <t>Veiksmas: Praeityje cheminėmis medžiagomis užterštų teritorijų (įv. naftos produktų bazių, technikos kiemų, degalinių, trąšų, pesticidų sandėlių, nelegalių sąvartynų / šiukšlynų ir kt.), likvidavimas / rekultivavimas, prioritetą teikiant urbanizuotoms valstybinėje ir (ar) savivaldybės žemėje esančioms didesnėms nei 1 ha ploto užterštoms teritorijoms, turinčioms galimai didžiausią neigiamą poveikį žmonių sveikatai ir aplinkai</t>
  </si>
  <si>
    <t>Veiksmas: Praeityje kasybos darbais pažeistų teritorijų (karjerų ir durpynų) tvarkymas, prioritetą teikiant urbanizuotoms ar šalia jų esančioms (iki 2 km atstumu) saugomoms teritorijoms, turinčioms didžiausią potencialą tarnauti visuomenės reikmėms, – sutvarkyti jas taip, kad taptų rekreacijai, sportui ir socialiniam gyvenimui tinkamomis erdvėmis.</t>
  </si>
  <si>
    <t>Kretingos miesto Žvyrduobės teritorijos sutvarkymas ir pritaikymas visuomenės poreikiams</t>
  </si>
  <si>
    <t>02-001-06-11-02 (RE) Savivaldybių oro monitoringo sistemų modernizavimas</t>
  </si>
  <si>
    <r>
      <t xml:space="preserve">Veiksmas: </t>
    </r>
    <r>
      <rPr>
        <b/>
        <sz val="12"/>
        <color rgb="FF000000"/>
        <rFont val="Times New Roman"/>
        <family val="1"/>
        <charset val="186"/>
      </rPr>
      <t>Geriamojo vandens tiekimo tinklų plėtra, geriamojo vandens ėmimo ir gerinimo įrenginių statyba gyvenvietėse, kuriose yra nuo 200 iki 2000 gyventojų , įskaitant individualių</t>
    </r>
    <r>
      <rPr>
        <sz val="12"/>
        <color rgb="FF000000"/>
        <rFont val="Times New Roman"/>
        <family val="1"/>
        <charset val="186"/>
      </rPr>
      <t xml:space="preserve"> (teikiančių vidutiniškai mažiau nei 10 m3 vandens per parą arba aprūpinančių vandeniu mažiau nei 50 asmenų) </t>
    </r>
    <r>
      <rPr>
        <b/>
        <sz val="12"/>
        <color rgb="FF000000"/>
        <rFont val="Times New Roman"/>
        <family val="1"/>
        <charset val="186"/>
      </rPr>
      <t>ir grupinių</t>
    </r>
    <r>
      <rPr>
        <sz val="12"/>
        <color rgb="FF000000"/>
        <rFont val="Times New Roman"/>
        <family val="1"/>
        <charset val="186"/>
      </rPr>
      <t xml:space="preserve"> (kai įrengti individualią ar centralizuotą vandens tiekimo sistemą nepateisina argumentuotai pagrįsta didelė tokios sistemos įrengimo kaina ir tai ekonomiškai pagrįsta geriamojo vandens tiekimo ir nuotekų tvarkymo infrastruktūros plėtros plane) </t>
    </r>
    <r>
      <rPr>
        <b/>
        <sz val="12"/>
        <color rgb="FF000000"/>
        <rFont val="Times New Roman"/>
        <family val="1"/>
        <charset val="186"/>
      </rPr>
      <t>geriamojo vandens tiekimo sistemų</t>
    </r>
    <r>
      <rPr>
        <sz val="12"/>
        <color rgb="FF000000"/>
        <rFont val="Times New Roman"/>
        <family val="1"/>
        <charset val="186"/>
      </rPr>
      <t xml:space="preserve"> (tinklų ir įrenginių) </t>
    </r>
    <r>
      <rPr>
        <b/>
        <sz val="12"/>
        <color rgb="FF000000"/>
        <rFont val="Times New Roman"/>
        <family val="1"/>
        <charset val="186"/>
      </rPr>
      <t>įrengimą, tose viešojo vandens tiekimo teritorijose ar jų dalyse, kur nėra sukurta viešoji centralizuota geriamojo vandens tiekimo infrastruktūra</t>
    </r>
  </si>
  <si>
    <r>
      <t xml:space="preserve">02-001-06-08-02 (RE) Plėtoti žaliąją infrastruktūrą urbanizuotoje aplinkoje </t>
    </r>
    <r>
      <rPr>
        <sz val="12"/>
        <color rgb="FF000000"/>
        <rFont val="Times New Roman"/>
        <family val="1"/>
        <charset val="186"/>
      </rPr>
      <t>(Išankstinės sąlygos: 1. Miestams, turintiems daugiau kaip 20.000 gyventojų, parengti ir patvirtinti žalinimo planai pagal Aplinkos ministro patvirtintą metodiką žalinimo planams rengti, o kitiems miestams, miesteliams ar kitoms urbanizuotoms vietovėms parengti ir patvirtinti žaliosios infrastruktūros poreikio žemėlapiai pagal Aplinkos ministro patvirtintą metodiką žaliosios infrastruktūros poreikio žemėlapių sudarymui 2. Projektai įgyvendinami urbanizuotose teritorijose, kurių gyventojų tankis yra 1500 gyventojų/km2 arba didesnis ir kurių gamtinių ir antropogeninių plotų santykis yra mažesnis nei 1,5 (t.y. neatitinka optimalaus Lietuvos teritorijos žemės naudmenų plotų santykio, kurį sudaro 60% natūralios naudmenos ir 40% intensyvaus naudojimo antropogeninės naudmenos), taip kaip numatyta žalinimo planuose ar žaliosios infrastruktūros poreikio žemėlapiuose.)</t>
    </r>
  </si>
  <si>
    <r>
      <t xml:space="preserve">02-001-06-08-03 (RE) Sutvarkyti praeityje užterštas ir pažeistas teritorijas </t>
    </r>
    <r>
      <rPr>
        <sz val="12"/>
        <color rgb="FF000000"/>
        <rFont val="Times New Roman"/>
        <family val="1"/>
        <charset val="186"/>
      </rPr>
      <t>(išankstinės sąlygos:</t>
    </r>
    <r>
      <rPr>
        <b/>
        <sz val="12"/>
        <color rgb="FF000000"/>
        <rFont val="Times New Roman"/>
        <family val="1"/>
        <charset val="186"/>
      </rPr>
      <t xml:space="preserve"> </t>
    </r>
    <r>
      <rPr>
        <sz val="12"/>
        <color rgb="FF000000"/>
        <rFont val="Times New Roman"/>
        <family val="1"/>
        <charset val="186"/>
      </rPr>
      <t>1. Projektai įgyvendinami urbanizuotose teritorijose, kurių gyventojų tankis didesnis kaip 300 gyventojų/km2 ir aplinkinėje teritorijoje (iki 2 km) 2. Rekultivuota žemė naudojama želdynų ir želdinių įrengimui, socialiniams būstams, ūkinei, kultūrinei, sporto ar bendruomeninei veiklai)</t>
    </r>
  </si>
  <si>
    <r>
      <t>Veiksmas:</t>
    </r>
    <r>
      <rPr>
        <b/>
        <sz val="12"/>
        <color rgb="FF000000"/>
        <rFont val="Times New Roman"/>
        <family val="1"/>
        <charset val="186"/>
      </rPr>
      <t xml:space="preserve"> Savivaldybių oro monitoringo sistemų modernizavimas</t>
    </r>
    <r>
      <rPr>
        <sz val="12"/>
        <color rgb="FF000000"/>
        <rFont val="Times New Roman"/>
        <family val="1"/>
        <charset val="186"/>
      </rPr>
      <t>, skirtų oro taršai nuolat ir operatyviai fiksuoti, biologinės kilmės (žiedadulkių) ir kitų mikrodalelių (mikroplastiko) ore stebėti, visuomenei informuoti apie jų gyvenamosios ar buvimo vietos aplinkos oro kokybę, oro taršos šaltiniams ir taršos priežastims nustatyti, kurios taip pat padėtų atliekant į atmosferą išmetamų teršalų ir teršalų aplinkos ore tyrimus avarijų, gaisrų ir ekstremalių situacijų atvejais. Visuomenės informavimas apie oro taršą ir jos įtaką sveikatai.</t>
    </r>
  </si>
  <si>
    <t>Palangos m. sav.</t>
  </si>
  <si>
    <t>Šilutės r. sav.</t>
  </si>
  <si>
    <t>Kretingos r. sav.</t>
  </si>
  <si>
    <t>Klaipėdos miesto želdynų tvarkymo schemos parengimas arba Žalinimo planų parengimas</t>
  </si>
  <si>
    <t>Klaipėdos m. sav.</t>
  </si>
  <si>
    <t xml:space="preserve">Klaipėdos m. sav. </t>
  </si>
  <si>
    <t xml:space="preserve">Kretingos r. sav. </t>
  </si>
  <si>
    <t>Geriamojo vandens tinklų plėtra Salantų g., Mosėdžio mstl., Skuodo r. statybos projektas</t>
  </si>
  <si>
    <t>Geriamojo vandens tinklų plėtra Šauklių k. statybos projektas</t>
  </si>
  <si>
    <t>Esamų geriamojo vandens tinklų rekonstravimas Daukšių k., D. Rūšupių k., Kaukolikų k., M. Rūšupių k., Nausėdų k., Raudonių k., Viliotės Užpelio k., Skuodo rajone</t>
  </si>
  <si>
    <t xml:space="preserve">UAB „Skuodo vandenys“ , Skuodo r. sav. </t>
  </si>
  <si>
    <t>UAB „Skuodo vandenys“, Skuodo r. sav.</t>
  </si>
  <si>
    <t>UAB „Skuodo vandenys“ , Skuodo r. sav.</t>
  </si>
  <si>
    <t>Buitinių nuotekų tinklų Naujoji g. Mosėdžio mstl. Skuodo r. statybos projektas</t>
  </si>
  <si>
    <t>Individualių ir grupinių nuotekų tvarkymo sistemų įrengimas  Barstyčių mstl., Šačių k., Notėnų k., Gėsalų k., Šauklių k., Lenkimų mstl. dalyje, Daukšių k. Skuodo rajone</t>
  </si>
  <si>
    <t>Remontuoti ar rekonstruoti nuotekų valymo įrenginius (Ylakių mstl., Mosėdžio mstl., Lenkimų mstl.,) Skuodo rajone</t>
  </si>
  <si>
    <t>Buitinių nuotekų valymo įrenginių Luknių k., Skuodo r. rekonstrukcijos projektas</t>
  </si>
  <si>
    <t xml:space="preserve">Iš viso: </t>
  </si>
  <si>
    <t>Iš viso:</t>
  </si>
  <si>
    <t>Eil. Nr.</t>
  </si>
  <si>
    <t>Socialinio būsto plėtra Klaipėdos miesto savivaldybėje</t>
  </si>
  <si>
    <t>Socialinio būsto plėtra</t>
  </si>
  <si>
    <t>Veiksmas. Plėtoti paslaugų, reikalingų įgyvendinti institucinės globos pertvarką, infrastruktūrą asmenims su intelekto ir/ar psichikos negalia (VP 4.9 užd.)</t>
  </si>
  <si>
    <t>Priemonė. Pereinamojo tipo paslaugų infrastruktūros plėtra</t>
  </si>
  <si>
    <t>Priemonė. Nestacionarių socialinių paslaugų infrastruktūros plėtra</t>
  </si>
  <si>
    <t>Nestacionarių socialinių paslaugų plėtra</t>
  </si>
  <si>
    <t>Priemonė. Grupinio ir savarankiško gyvenimo namų infrastruktūros plėtra</t>
  </si>
  <si>
    <t>Priemonė. Apsaugoto būsto infrastruktūros plėtra</t>
  </si>
  <si>
    <t xml:space="preserve">Apsaugoto būsto steigimas </t>
  </si>
  <si>
    <t>Apsaugoto būsto steigimas</t>
  </si>
  <si>
    <t>Priemonė. Skaitmeninės, technologinės, inžinerinės ir kitos paslaugų infrastruktūros inovacijos</t>
  </si>
  <si>
    <t>Priemonė. Įstaigų, teikiančių specializuotas stacionarias slaugos ir globos paslaugas asmenims, kuriems reikalinga intensyvi ir specializuota slaugos ir socialinės globos pagalba, infrastruktūra</t>
  </si>
  <si>
    <t>V. Gaigalaičio globos namų modernizavimas ar rekonstrukcija pritaikant prie reikalavimų, kurie turės būti įgyvendinti iki 2030 m.</t>
  </si>
  <si>
    <t>Veiksmas. Plėtoti ir modernizuoti nestacionarių socialinių paslaugų infrastruktūrą, siekiant didinti gyventojų socialinę gerovę (VP 4.9 užd.)</t>
  </si>
  <si>
    <t>Priemonė. Krizių ir specializuotos pagalbos centrai (pvz., vaikams / šeimoms; nusikaltimų aukoms)</t>
  </si>
  <si>
    <t>Priemonė. Dienos centrai (pvz., asmenims su kompleksine negalia, senyvo amžiaus asmenims)</t>
  </si>
  <si>
    <t>Priemonė. Nakvynės namai benamiams</t>
  </si>
  <si>
    <t>Priemonė. Psichologinės ir socialinės reabilitacijos centrai (pvz., priklausomoms mamoms su vaikais)</t>
  </si>
  <si>
    <t>Priemonė. Psichosocialinės pagalbos įstaigos/savarankiško gyvenimo namai (adaptacijos namai) asmenims, priklausomiems nuo psichoaktyviųjų medžiagų ir/ar grįžusiems iš įkalinimo įstaigų</t>
  </si>
  <si>
    <t>Priemonė. Atviri jaunimo centrai ir atviros jaunimo erdvės, teikiančios paslaugas mažiau galimybių turintiems jaunuoliams ir kita infrastruktūra, skirta bendruomeninių paslaugų teikimui, prioritetą teikiant NVO paslaugų infrastruktūrai</t>
  </si>
  <si>
    <t>Veiksmas: Plėtoti ir modernizuoti socialinių paslaugų įstaigų senyvo amžiaus asmenims infrastruktūrą bendruomenėje (VP 4.11 užd.)</t>
  </si>
  <si>
    <t>Priemonė. savarankiško gyvenimo namų infrastruktūros plėtra</t>
  </si>
  <si>
    <t>Priemonė. Globos namų infrastruktūros plėtra</t>
  </si>
  <si>
    <t>Palangos miesto globos namų modernizavimas ir infrastruktūros plėtra</t>
  </si>
  <si>
    <t>Priemonė. Globos namų ir bendruomeninių paslaugų aplinkos pritaikymas Alzhaimeriu, senatvine demencija sergantiems asmenims, negalią turintiems asmenims;</t>
  </si>
  <si>
    <t>Priemonė. skaitmeninės, technologinės, inžinerinės ir kitos paslaugų infrastruktūros inovacijos, leidžiančios pagerinti tikslinių grupių savarankiškumą ir gyvenimo kokybę</t>
  </si>
  <si>
    <t>Veiksmas: Viešųjų paslaugų prieinamumo ir tvarios aplinkos užtikrinimas miestuose (tik Klaipėdos m. ir raj.) (VP 5.1 užd.)</t>
  </si>
  <si>
    <t>Veiksmas: Viešųjų paslaugų prieinamumo užtikrinimas (VP 5.2 užd.)</t>
  </si>
  <si>
    <t>Socialinės dirbtuvės, neįgaliųjų įdarbinimas</t>
  </si>
  <si>
    <t>Skuodo r. sav.</t>
  </si>
  <si>
    <t>Grupinio gyvenimo namų steigimas proto ir/ar psichinę negalią turintiems asmenims (Namo statyba arba namo pirkimas, pritaikant suaugusiems asmenims su negalia (apie 200 kv. m.)</t>
  </si>
  <si>
    <t>Neringos sav.</t>
  </si>
  <si>
    <t>Palangos m.sav.</t>
  </si>
  <si>
    <t>Skuodo r.  sav.</t>
  </si>
  <si>
    <t>Klaipėdos r.sav.</t>
  </si>
  <si>
    <r>
      <t xml:space="preserve">Veiksmas: </t>
    </r>
    <r>
      <rPr>
        <b/>
        <sz val="12"/>
        <color rgb="FF000000"/>
        <rFont val="Times New Roman"/>
        <family val="1"/>
        <charset val="186"/>
      </rPr>
      <t>Skatinti prevencines priemones, stiprinančias visuomenės sveikatą bei psichologinę gerovę ir atsparumą:</t>
    </r>
    <r>
      <rPr>
        <sz val="12"/>
        <color rgb="FF000000"/>
        <rFont val="Times New Roman"/>
        <family val="1"/>
        <charset val="186"/>
      </rPr>
      <t xml:space="preserve"> Integruotų, inovatyvių visuomenės sveikatos priežiūros paslaugų įdiegimas, sveikatos raštingumo, visuomenės sveikatos paslaugų prieinamumo ir kokybės tikslinėms grupėms didinimas.</t>
    </r>
  </si>
  <si>
    <t>Sveikos gyvensenos skatinimas, sveikatos raštingumo, visuomenės sveikatos paslaugų prieinamumo ir kokybės tikslinėms grupėms didinimas Klaipėdos mieste</t>
  </si>
  <si>
    <t>Kompleksinė į bendruomenę orientuota lėtinių neinfekcinių ligų ir traumų prevencija Klaipėdos rajone (SPIV).</t>
  </si>
  <si>
    <t>Vaikų ir jaunimo sveikatos stiprinimas Klaipėdos rajone – Jaunimo lyderystė sveikatoje – JLS</t>
  </si>
  <si>
    <t>Asmenų 65+ sveikos gyvensenos skatinimas Klaipėdos rajone – „Kartu lengviau“</t>
  </si>
  <si>
    <t>Kompleksinis šeimos, motinos ir vaiko sveikatos stiprinimas Klaipėdos rajone – Sveika pradžia</t>
  </si>
  <si>
    <t>Sveikesnių ir laimingesnių bendruomenių kūrimas Klaipėdos rajono savivaldybėje</t>
  </si>
  <si>
    <t>Veiksmas: Psichikos sveikatos stiprinimo ir priklausomybės ligų prevencijos paslaugų prieinamumo didinimas ir lėtinių neinfekcinių ligų, siejamų su psichoaktyviųjų medžiagų vartojimu, rizikos sveikatai veiksnių mažinimas</t>
  </si>
  <si>
    <t>Psichoaktyvių medžiagų vartojimo prevencija Klaipėdos rajone – nulis priklausomybių.</t>
  </si>
  <si>
    <t>Šilutės r. sav. VSB</t>
  </si>
  <si>
    <t>Klaipėdos r. sav. VSB</t>
  </si>
  <si>
    <t>Klaipėdos m. VSB</t>
  </si>
  <si>
    <t xml:space="preserve">Cukrinio diabeto prevencinių programų įgyvendinimas </t>
  </si>
  <si>
    <t xml:space="preserve">Sveikatos raštingumo programų kūrimas ir įgyvendinimas </t>
  </si>
  <si>
    <t>Skuodo r. VSB</t>
  </si>
  <si>
    <t xml:space="preserve">Prevencinių programų įgyvendinimas </t>
  </si>
  <si>
    <t>Preliminarus ES lėšų poreikis, eur</t>
  </si>
  <si>
    <t>Veiksmas. Funkcinių zonų savivaldybių viešųjų paslaugų infrastruktūros efektyvinimas, modernizavimas ir išmanių technologijų diegimas efektyviam paslaugų ir infrastruktūros valdymui (VP 5.2 užd.)</t>
  </si>
  <si>
    <t>Pėsčiųjų tako, esančio Šilutės miesto Tilžės ir Žemaičių Naumiesčio gatvėse kapitalinis remontas, įrengiant dviračių tako atkarpą</t>
  </si>
  <si>
    <t>Veiksmas. Viešojo transporto patrauklumo didinimas ir netaršių transporto priemonių naudojimo skatinimas (Klaipėda. Neringa, Palanga) (VP 8 prior.)</t>
  </si>
  <si>
    <t>Greitojo ekologiško viešojo transporto infrastruktūros diegimas - infrastruktūros įrengimas, reikalingas BRT sistemai funkcionuoti (rangos darbai, įskaitant viešojo transporto galinių stotelių modernizavimą (elektrinių autobusų pakrovimo stotelių įrengimą)</t>
  </si>
  <si>
    <t>Veiksmas: Bevariklio transporto integracija (Klaipėda, Neringa, Palanga) (VP 8 pr.)</t>
  </si>
  <si>
    <t>Magistralinio dviračių tako palei Taikos pr.–Tiltų g.–H. Manto g.–Lietuvininkų a.-Šaulių g.-Kretingos g. nuo Jūrininkų pr. iki Klaipėdos g.) rekonstrukcija</t>
  </si>
  <si>
    <t xml:space="preserve">Dviračių ir pėsčiųjų tako įrengimas nuo Sausio 15-osios g. ir Tilžės g. sankryžos iki Taikos pr. ir Sausio 15-osios sankryžos </t>
  </si>
  <si>
    <r>
      <t>Dviračių ir pėsčiųjų tako įrengimas Smiltelės g. nuo Šilutės pl. iki Minijos g.</t>
    </r>
    <r>
      <rPr>
        <i/>
        <sz val="12"/>
        <color rgb="FF000000"/>
        <rFont val="Times New Roman"/>
        <family val="1"/>
        <charset val="186"/>
      </rPr>
      <t xml:space="preserve"> </t>
    </r>
  </si>
  <si>
    <t>Dviračių takų plėtra Palangos mieste</t>
  </si>
  <si>
    <t>Veiksmas: Alternatyviųjų degalų užpildymo / įkrovimo infrastruktūros plėtra (Klaipėda, Neringa, Palanga) (VP 8 pr.)</t>
  </si>
  <si>
    <t>Veiksmas: Judumo valdymas (Klaipėda, Neringa, Palanga)</t>
  </si>
  <si>
    <t>Koordinuotos šviesoforų valdymo sistemos įgyvendinimas (siekiant įdiegti eismo valdymo sistemą  su viešojo transporto prioritetu Taikos pr.–Tiltų g.–H. Manto g.–Liepojos g. koridoriuje)</t>
  </si>
  <si>
    <t>Koordinuotos šviesoforų valdymo sistemos įgyvendinimas (siekiant įdiegti eismo valdymo sistemą  su viešojo transporto prioritetu Priestočio g.–Mokyklos g.–Šilutės pl. koridoriuje)</t>
  </si>
  <si>
    <t xml:space="preserve">Šventosios jūrų uosto vakarinės krantinės statyba </t>
  </si>
  <si>
    <t>Šventosios jūrų uosto rytinės krantinės statyba</t>
  </si>
  <si>
    <t>Veiksmas: Modalinio pasiskirstymo tarp skirtingų transporto rūšių skatinimas (Klaipėda, Neringa, Palanga)</t>
  </si>
  <si>
    <t>Klaipėdos m.sav.</t>
  </si>
  <si>
    <t>Veiksmas: Pramoninių ir (ar) komercinių teritorijų išvystymo trūkumų pašalinimas (investicijoms tinkamų sklypų, privažiavimui reikalingos susisiekimo infrastruktūros, gamybinių pastatų, inžinerinių tinklų ir inžinerinių statinių tiesiogiai naudojamų ekonominei veiklai) ir priemones šiose teritorijose mažinančias neigiamą ekonominės veiklos poveikį aplinkai (triukšmą, oro, vandens taršą) (VP 5.2 užd.)</t>
  </si>
  <si>
    <t>Veiksmas. Inovatyvios socialinės, kūrybinės ekonomikos ir bendro infrastruktūros naudojimo iniciatyvos (pvz., įrengiant gamybines, maisto, kūrybinių industrijų bendradarbystės erdves viešuosiuose pastatuose) (VP 5.2 užd.)</t>
  </si>
  <si>
    <t>Veiksmas: Mažos apimties turizmo infrastruktūros (pvz., pažintinių takų, mažosios architektūros elementų) modernizavimas ar sukūrimas, pritaikant gamtos ir kultūros objektus lankymui (įskaitant pritaikymą neįgaliųjų poreikiams). (VP 5.2 užd.)</t>
  </si>
  <si>
    <t>Priemonė. Istorinio paveldo įveiklinimas</t>
  </si>
  <si>
    <t>Skuodo dvaro sodybos teritorijos sutvarkymas</t>
  </si>
  <si>
    <t>Mažosios architektūros elementų įrengimas prie Švėkšnos Sinagogos</t>
  </si>
  <si>
    <t>Priemonė. Gamtos objektų pritaikymas turizmui ir rekreacijai</t>
  </si>
  <si>
    <t>Šyšos upės pakrantės sutvarkymas Šilutės mieste</t>
  </si>
  <si>
    <t>Prieigos ir mažosios architektūros elementų įrengimas prie apžvalgos bokšto Uostadvaryje</t>
  </si>
  <si>
    <t>Priemonė. Kultūros objektų pritaikymas lankymui</t>
  </si>
  <si>
    <t>Kultūrinio turizmo objektų (rajono muziejai, mauzoliejus ir kt.) lauko erdvių modernizavimas ir pritaikymas lankytojams (įskaitant neįgaliuosius): mažoji architektūra</t>
  </si>
  <si>
    <t>Priemonė. Vandens turizmo vystymas</t>
  </si>
  <si>
    <r>
      <t>Palangos pirso (tilto) kapitalinis remontas (</t>
    </r>
    <r>
      <rPr>
        <sz val="12"/>
        <color rgb="FF000000"/>
        <rFont val="Times New Roman"/>
        <family val="1"/>
        <charset val="186"/>
      </rPr>
      <t>kas bus naujo? kapitalinis remontas netinkamos išlaidos</t>
    </r>
    <r>
      <rPr>
        <sz val="12"/>
        <color theme="1"/>
        <rFont val="Times New Roman"/>
        <family val="1"/>
        <charset val="186"/>
      </rPr>
      <t>)</t>
    </r>
  </si>
  <si>
    <t>Veiksmas. Funkcinių zonų savivaldybių viešųjų paslaugų infrastruktūros efektyvinimą, modernizavimą ir išmanių technologijų diegimą efektyviam paslaugų ir infrastruktūros valdymui (VP 5.2 užd.)</t>
  </si>
  <si>
    <t>Šilutės r.sav.</t>
  </si>
  <si>
    <r>
      <t>Veiksmas: Skatinti bendruomenėse socialinį verslą, padedantį vietoje spręsti pažeidžiamų grupių atskirties problemas (</t>
    </r>
    <r>
      <rPr>
        <b/>
        <i/>
        <sz val="12"/>
        <color rgb="FF000000"/>
        <rFont val="Times New Roman"/>
        <family val="1"/>
        <charset val="186"/>
      </rPr>
      <t>VP 4.9 užd.? Po SADM pristatymo šio veiksmo nebematau regionams</t>
    </r>
    <r>
      <rPr>
        <sz val="12"/>
        <color rgb="FF000000"/>
        <rFont val="Times New Roman"/>
        <family val="1"/>
        <charset val="186"/>
      </rPr>
      <t>)</t>
    </r>
  </si>
  <si>
    <t>Sveikų bendruomenių kūrimas – sveikatos raštingumo didinimas, gyventojų fizinio aktyvumo didinimas, sveikos mitybos skatinimas, psichinės sveikatos stiprinimas, visuomenės sveikatos paslaugų prieinamumo ir kokybės didinimas Kretingos rajone</t>
  </si>
  <si>
    <t>Vandens gerinimo įrenginių Luknėse, Gėsaluose, Barstyčiuose, Šatėse, Lenkimuose, Notėnuose, Pašilėje, Skuodo r. statybos projektai ir VGĮ Šliktinėje, Skuodo r. rekonstrukcijos projektas</t>
  </si>
  <si>
    <t>Vandens gręžinių Lenkimuose, Notėnuose ir Barstyčiuose statybos projektas</t>
  </si>
  <si>
    <t>Bendros regiono atsiskaitymo elektroninėmis priemonėmis sistemos diegimas</t>
  </si>
  <si>
    <t xml:space="preserve">Miško tako, jungiančio Mosėdžio miestelį ir Šauklių kadagyną įrengimas </t>
  </si>
  <si>
    <t xml:space="preserve">Turizmo paslaugų Skuodo mieste efektyvinimas, diegiant šiuolaikines technologijas </t>
  </si>
  <si>
    <t>Skuodo miesto Statybininkų g. pramoninės zonos infrastuktūros kūrimas ir modernizavimas</t>
  </si>
  <si>
    <t>Atvirų jaunimo erdvių, skirtų mažiau galimybių turintiems jaunuoliams, steigimas (Centrinėje ir  Šiaurinėje miesto dalyse).</t>
  </si>
  <si>
    <t>Pėsčiųjų ir dviračių takų ties Minijos pl.atkarpoje  nuo Baltijos pr.  iki Priešpilio g.  kapitalinis remontas.</t>
  </si>
  <si>
    <t>VšĮ Jūrininkų sveikatos priežiūros centro infrastruktūros plėtra (naujo pastato statyba)</t>
  </si>
  <si>
    <t>Ministerija</t>
  </si>
  <si>
    <t>VP prioritetas</t>
  </si>
  <si>
    <t>NPP UŽDAVINYS</t>
  </si>
  <si>
    <t>Priemonė</t>
  </si>
  <si>
    <t>Apytikriai lėšos  regionui pagal RPP (Eur)</t>
  </si>
  <si>
    <t>Savivaldybių pateiktas poreikis (Eur)</t>
  </si>
  <si>
    <t>Aplinkos ministerija</t>
  </si>
  <si>
    <t>2.5.</t>
  </si>
  <si>
    <t>6.7.</t>
  </si>
  <si>
    <t>VANDENTVARKA</t>
  </si>
  <si>
    <t xml:space="preserve">2.6. </t>
  </si>
  <si>
    <t>6.10.</t>
  </si>
  <si>
    <t>ATLIEKŲ TVARKYMAS</t>
  </si>
  <si>
    <t>2.7.</t>
  </si>
  <si>
    <t>6.11.</t>
  </si>
  <si>
    <t>ORO MONITORINGAS</t>
  </si>
  <si>
    <t>6.8.</t>
  </si>
  <si>
    <t xml:space="preserve">ŽALIOJI INFRASTRUKTŪRA </t>
  </si>
  <si>
    <t xml:space="preserve">UŽTERŠTOS TERITORIJOS  </t>
  </si>
  <si>
    <t>Socialinės apsaugos ir darbo ministerija</t>
  </si>
  <si>
    <t>4.9.</t>
  </si>
  <si>
    <t>2.2.</t>
  </si>
  <si>
    <t>SOC. BŪSTAS</t>
  </si>
  <si>
    <t>INSTITUC. GLOBOS PERTVARKA</t>
  </si>
  <si>
    <t>NESTACIONARIŲ PASL. PLĖTRA</t>
  </si>
  <si>
    <t>4.10</t>
  </si>
  <si>
    <t>SENYVO AMŽIAUS ASMENŲ PASLAUGŲ INFRASTRKTŪRA</t>
  </si>
  <si>
    <t>Sveikatos apsaugos ministerija</t>
  </si>
  <si>
    <t>4.8.</t>
  </si>
  <si>
    <t>2.10.</t>
  </si>
  <si>
    <t>2.11</t>
  </si>
  <si>
    <t xml:space="preserve">Ilgalaikės priežiūros paslaugos </t>
  </si>
  <si>
    <t>Susisiekimo ministerija</t>
  </si>
  <si>
    <t xml:space="preserve">3.2. </t>
  </si>
  <si>
    <t>5.3.</t>
  </si>
  <si>
    <t>EISMO SAUGA (JUODOSIOS DĖMĖS)</t>
  </si>
  <si>
    <t>8.1.</t>
  </si>
  <si>
    <t>6.1.</t>
  </si>
  <si>
    <t>DARNUS JUDUMAS</t>
  </si>
  <si>
    <t>Švietimo, mokslo ir sporto ministerija</t>
  </si>
  <si>
    <t>4.5.</t>
  </si>
  <si>
    <t>3.1.</t>
  </si>
  <si>
    <t>Vidaus reikalų ministerija</t>
  </si>
  <si>
    <t xml:space="preserve">5.1. / 5.2. </t>
  </si>
  <si>
    <t>7.1</t>
  </si>
  <si>
    <t>DIDIEJI MIESTAI</t>
  </si>
  <si>
    <t>5.1. / 5.2.</t>
  </si>
  <si>
    <t>7.2.</t>
  </si>
  <si>
    <t>PREVENCINĖS SVEIKATĄ STIPRINANČIOS PRIEMONĖS</t>
  </si>
  <si>
    <t>FUNKCINĖS ZONOS:</t>
  </si>
  <si>
    <t>Susisiekimas</t>
  </si>
  <si>
    <t>Verslas</t>
  </si>
  <si>
    <t>Turizmas</t>
  </si>
  <si>
    <t>GRAND TOTAL:</t>
  </si>
  <si>
    <t xml:space="preserve">Darželio statyba Jurgaičių ir Juodžemių g. (Mazūriškės) sankryžoje esančiame laisvame sklype </t>
  </si>
  <si>
    <t xml:space="preserve">Sporto aikštynas su viešosiomis erdvės Jurgaičių g. (Mazūriškės) </t>
  </si>
  <si>
    <t>Klaipėdos r.</t>
  </si>
  <si>
    <t>Klaipėdos m sav. pateiktas poreikis</t>
  </si>
  <si>
    <t>Klaipėdos r. sav. pateiktas poreikis</t>
  </si>
  <si>
    <t>Kretingos r. sav. pateiktas poreikis</t>
  </si>
  <si>
    <t>Neringos sav. pateiktas poreikis</t>
  </si>
  <si>
    <t>Palangos m. sav. pateiktas poreikis</t>
  </si>
  <si>
    <t>Skuodo r. sav. pateiktas poreikis</t>
  </si>
  <si>
    <t>Šilutės r. sav. pateiktas poreikis</t>
  </si>
  <si>
    <t>Šilutės atviro jaunimo centro atnaujinimas ir įveiklinimas</t>
  </si>
  <si>
    <t xml:space="preserve">Gyventojų lėtinių neinfekcinių ligų prevencija:
Vaikų burnos higienos užsiėmimų organizavimas tikslinėse grupėse bei vaikų dantų KPI indekso mažinimas, atliekant dantų higieną;
„Sveikų bendruomenių kūrimas“ paslaugas organizuojant seniūnijose ir kaimuose, priartinat paslaugas nuo centro nutolusiems gyventojams“
</t>
  </si>
  <si>
    <t>Psichoaktyviųjų medžiagų vartojimo pirminės prevencijos ir intervencijos užsiėmimų ciklai vaikams ir tėvams/globėjams bei narkotinių medžiagų vartojimo prevencija (narkotinių medžiagų aptikimo tyrimų organizavimas)</t>
  </si>
  <si>
    <t>Atmatos upės krantinės įrengimas priešais Rusnės tiltą</t>
  </si>
  <si>
    <t>Mingės prieplaukos sutvarkymas</t>
  </si>
  <si>
    <t>H. Šojaus dvaro parko apželdinimas</t>
  </si>
  <si>
    <t>Paukščių regyklų su prieigomis sutvarkymas ir įrengimas Rusnėje bei Kintuose</t>
  </si>
  <si>
    <t>Teritorijos esančios Katalikų bažnyčios g. 3, Šilutėje parko sutvarkymas prie buvusių našlaičių namų</t>
  </si>
  <si>
    <t>Maršruto Minijos upe įveiklinimas (Vilhelmo kanalas)</t>
  </si>
  <si>
    <t>Taršos matavimo , mažinimo ir prevencijos priemonių diegimas. (Projektu siekiama Įdiegti taršos matavimo, mažinimo ir prevencijos priemones (Išplėtoti oro kokybės matavimo automatinių stotelių tinklą pagal Klaipėdos miesto savivaldybės aplinkos monitoringo 2022-2026 m. programą, patvirtintą Klaipėdos miesto savivaldybės tarybos 2021 m. rugsėjo 30 d. sprendimu  Nr. T2-198, kurioje numatytos penkios automatinės (stacionarios) aplinkos oro kokybės stebėjimo stotelės. Penkių automatinių (stacionarių) aplinkos oro kokybės stebėjimo stotelių įsigijimas, įrengimas ir 3 metų techninis aptarnavimas.)</t>
  </si>
  <si>
    <t>Grupinio gyvenimo namų steigimas Klaipėdos mieste</t>
  </si>
  <si>
    <t>Savarankiško/apsaugoto būsto įkūrimas Klaipėdos mieste</t>
  </si>
  <si>
    <t>Globos  namų paslaugų plėtra, teikiant laikino atokvėpio paslaugą</t>
  </si>
  <si>
    <t>Senyvo amžiaus asmenų globos paslaugų plėtra, rekonstruojant pastatą, esantį Melnragės gyvenamajame rajone, Aušros g.41</t>
  </si>
  <si>
    <t>Žaliosios miesto erdvės urbanizuotoje teritorijoje palei Šilutės pl. nuo Smiltelės g. iki Jūrininkų pr. sutvarkymas, įrengiant parką</t>
  </si>
  <si>
    <t xml:space="preserve">Miško parko įrengimas Smiltynėje </t>
  </si>
  <si>
    <t>KRATC / SĮ „Kretingos komunalininkas“</t>
  </si>
  <si>
    <t>Kretingos miesto žaliosios infrastruktūros plėtra</t>
  </si>
  <si>
    <t>Grupinio gyvenimo namų infrastruktūros plėtra</t>
  </si>
  <si>
    <t>Kretingos dvaro sodybos parko modernizavimas</t>
  </si>
  <si>
    <t>Kretingos Šaltinių skvero pritaikymas turizmui ir rekreacijai</t>
  </si>
  <si>
    <t xml:space="preserve">Didelių gabaritų atliekų surinkimo aikštelių tinklo plėtra </t>
  </si>
  <si>
    <t>KRAC/Klaipėdos m. sav.</t>
  </si>
  <si>
    <t>Bendruomeninių vaikų globos namų plėtra nuperkant gyvenamąjį namą ir jį pritaikant vaikams su sunkia negalia</t>
  </si>
  <si>
    <t>Socialinių dirbtuvių steigimas 15 asmenų nuperkant namą Gargždų mieste</t>
  </si>
  <si>
    <t>Trijų grupinio gyvenimo namų steigimas proto ir/ar psichinę negalią turintiems asmenims: dviejų namų renovazija ir vienų namų statyba arba pirkimas</t>
  </si>
  <si>
    <t>Informacinių stendų ir rodyklių Skuodo mieste ir rajono miesteliuose įrengimas</t>
  </si>
  <si>
    <t>Turizmo infoterminalų Skuodo mieste, Mosėdžio, Ylakių, Lenkimų ir Bartsyčių miesteliuose įrengimas</t>
  </si>
  <si>
    <t>Nestacionarių socialinių paslaugų plėtra Šilutės rajono savivaldybėje (įkurti prie Šilutės socialinės globos namų dienos socialinės globos padalinį arba atskirą nestacionarių socialinių paslaugų įstaigą, kurioje būtų teikiama dienos socialinė globa neįgaliems asmenims)</t>
  </si>
  <si>
    <t>Šilutės socialinės globos namų ir teritorijos modernizavimas ar rekonstrukcija, atitinkanti socialinės globos namų gyventojų poreikius</t>
  </si>
  <si>
    <t>Laikino apnakvindinimo paslaugų plėtra Šilutės rajono savivaldybėje (pastato renovacija ir pritaikymas laikino apnakvindinimo paslaugoms teikti socialinę riziką patiriantiems asmenims (150 kv. m.)</t>
  </si>
  <si>
    <t>Tako nuo Ventės į Mingę atnaujinimas ir mažosios architektūros elementų įrengimas</t>
  </si>
  <si>
    <t>Kintų pakrantės sutvarkymas, pritaikant rekreacijai ir turizmui</t>
  </si>
  <si>
    <t>Kalės tvenkinio pakrantės sutvarkymas, pritaikant rekreacijai ir turizmui</t>
  </si>
  <si>
    <t xml:space="preserve">Paplūdimių infrastruktūros vystymas ir mobilių gelbėjimo punktų įrengimas (Palangoje ir Šventojoje) </t>
  </si>
  <si>
    <t>Raguviškių  k. vandens gerinimo įrenginių statyba</t>
  </si>
  <si>
    <t>Laukžemės  k. vandens gerinimo įrenginių statyba</t>
  </si>
  <si>
    <t>Juodupėnų  k. vandens gerinimo įrenginių statyba</t>
  </si>
  <si>
    <t>Buitinių nuotekų plėtra Vilties g.,Rožių g., Smėlio g. Kašučių g. Darbėnų mstl. Kretingos r.</t>
  </si>
  <si>
    <t>Buitinių nuotekų plėtra S. Nėries g. Salantų  Kretingos r.</t>
  </si>
  <si>
    <t xml:space="preserve">Transporto sistemos kūrimas, skatinančios susisiekimą vandeniu ir netaršių priemonių naudojimą </t>
  </si>
  <si>
    <t>Bendros transporto sistemos kūrimas (bendri maršrutai, vieningo bilieto sistema, Gargždų autobusų stoties statyba) – Klaipėdos r., Neringa, Klaipėdos m.</t>
  </si>
  <si>
    <t>Drevernos šliuzo įrengimas, Karaliaus Vilhelmo kanalo įveiklinimas bei pritaikymas rekreacijai (2 prieplaukos, 1 slipas)</t>
  </si>
  <si>
    <t>Gamybinės bendradarbystės erdvės įrengimas</t>
  </si>
  <si>
    <t xml:space="preserve">Kretingos miesto Tiekėjų g. pramoninės zonos infrastruktūros kūrimas ir modernizavimas </t>
  </si>
  <si>
    <t>Socialinio būsto plėtra Skuodo rajono savivaldybėje</t>
  </si>
  <si>
    <t>Grupinio gyvenimo namų steigimas Skuodo rajono savivaldybėje</t>
  </si>
  <si>
    <t>Apsaugoto būsto įsigijimas Skuodo rajono savivaldybėje</t>
  </si>
  <si>
    <t>Pastato renovavimas ir pritaikymas intesyvių krizių įveikimo su apgyvendinimu paslaugoms teikti Skuodo rajono savivaldybėje</t>
  </si>
  <si>
    <t>Bendros transporto sistemos kūrimas (vieningo bilieto įvedimas)</t>
  </si>
  <si>
    <t>Žydų žudynių ir užkasimo vietų Skuodo rajono savivaldybės teritorijoje sutvarkymas</t>
  </si>
  <si>
    <t>Skuodo rajono bendrojo ugdymo mokyklų aplinkos pritaikymas įtraukiajam ugdymui (neįgaliesiems)</t>
  </si>
  <si>
    <t>Palangos pradinės mokyklos erdvių pritaikymas neįgaliesiems</t>
  </si>
  <si>
    <t>Naujų vietų plėtra l/d Ąžuoliukas</t>
  </si>
  <si>
    <t>Regioninė pažangos priemonė - Užtikrinti ilgalaikės priežiūros paslaugų plėtrą</t>
  </si>
  <si>
    <r>
      <t xml:space="preserve">Veiksmas. </t>
    </r>
    <r>
      <rPr>
        <b/>
        <sz val="12"/>
        <color theme="1"/>
        <rFont val="Times New Roman"/>
        <family val="1"/>
        <charset val="186"/>
      </rPr>
      <t xml:space="preserve">Plėtoti ilgalaikės priežiūros sistemą: </t>
    </r>
    <r>
      <rPr>
        <sz val="12"/>
        <color theme="1"/>
        <rFont val="Times New Roman"/>
        <family val="1"/>
        <charset val="186"/>
      </rPr>
      <t>tikslinių ilgalaikės priežiūros paslaugų diegimas (ypač dimensijos ir Alzheimerio ligų srityse) ir plėtojimas savivaldybių lygmens ASPĮ bei integralios pagalbos paslaugų užtikrinimas asmenims, kurie negali pasirūpinti savimi (senyvo amžiaus ir darbingo amžiaus neįgalių asmenų socialinė globa ir slauga namuose; neįgalių vaikų socialinė globa ir slauga namuose (įtraukiant ir vaikų ugdymą); šeimos narių konsultavimas (pagalba prižiūrint patiems)</t>
    </r>
  </si>
  <si>
    <t>Ilgalaikė slauga (projekto pavadinimas bus tikslinamas)</t>
  </si>
  <si>
    <t xml:space="preserve">Šilutės r. sav. </t>
  </si>
  <si>
    <t>Socialinio būsto plėtra Šilutės rajono savivaldybėje</t>
  </si>
  <si>
    <t>Inovatyvios vieningos transporto susisiekimo IT sistemos sukūrimas</t>
  </si>
  <si>
    <t xml:space="preserve">Paslaugų plėtojimas demensija sergantiems pacientams Gargždų ligoninėje </t>
  </si>
  <si>
    <t>Projekto pavadinimą pateiks, kai bus aiškesnės veiklos</t>
  </si>
  <si>
    <t xml:space="preserve">Ilgalaikės priežiūros paslaugų plėtra Kretingos r. sav. </t>
  </si>
  <si>
    <t>Kretingos r. sav. VSB</t>
  </si>
  <si>
    <t>Tikslinių ilgalaikės priežiūros paslaugų diegimas Skuodo rajono savivaldybėje</t>
  </si>
  <si>
    <t>Skuodo r.</t>
  </si>
  <si>
    <t>Ilgalaikių priežiūrios paslaugų plėtojimas Neringos savivaldybėje (ambulatorinės komandos)</t>
  </si>
  <si>
    <t xml:space="preserve">Neringos sav. </t>
  </si>
  <si>
    <t>Preilos krantinės tvarkymas</t>
  </si>
  <si>
    <t>Ilgalaikės priežiūros asmens namuose užtikrinimas ir plėtra.</t>
  </si>
  <si>
    <t>Iš viso</t>
  </si>
  <si>
    <t>VB/SB</t>
  </si>
  <si>
    <t>ES</t>
  </si>
  <si>
    <t>1 veiksmas. Plėtoti ir modernizuoti ikimokyklinio ir bendrojo ugdymo įstaigų infrastruktūrą</t>
  </si>
  <si>
    <t>Ikimokyklinio ir priešmokyklinio ugdymo plėtra Klaipėdos rajono savivaldybėje</t>
  </si>
  <si>
    <t>Plėtoti ir modernizuoti ikimokyklinio ir bendrojo ugdymo įstaigų infrastruktūrą Kretingos rajono savivaldybėje</t>
  </si>
  <si>
    <t>Baltijos pagrindinės mokyklos erdvių sukūrimas, visos dienos mokyklos veikloms įgyvendinti</t>
  </si>
  <si>
    <t>Šilutės rajono bendrojo ugdymo mokyklų aplinkos pritaikymas įtaukiąjam ugdymui (neįgaliesiems</t>
  </si>
  <si>
    <t>Visos dienos mokyklos paslaugų sukūrimas ir užtikrinimas (12 ugdymo įstaigų)</t>
  </si>
  <si>
    <t xml:space="preserve">5.1 prioritetas. Didieji miestai </t>
  </si>
  <si>
    <t xml:space="preserve">Eil. Nr. </t>
  </si>
  <si>
    <t xml:space="preserve"> Klaipėdos m. projektai</t>
  </si>
  <si>
    <t>Projekto vertė, Eur</t>
  </si>
  <si>
    <t>Iš jų ES,  Eur</t>
  </si>
  <si>
    <t xml:space="preserve">Pastabos </t>
  </si>
  <si>
    <t>Rodikliai</t>
  </si>
  <si>
    <t>1.</t>
  </si>
  <si>
    <t xml:space="preserve"> Dangės teritorijos prieigų sutvarkymas Šiauriniame rage</t>
  </si>
  <si>
    <t>Organizuojamas architektūrinis konkursas.</t>
  </si>
  <si>
    <t xml:space="preserve">Sutvarkytos viešosios erdvės plotas - 23 550 kv.m. </t>
  </si>
  <si>
    <t>2.</t>
  </si>
  <si>
    <t>Klaipėdos Tauralaukio progimnazijos pastato (Klaipėdos g. 31) rekonstravimas į ikimokyklinio ir priešmokyklinio ugdymo įstaigą</t>
  </si>
  <si>
    <t>2020 m. parengtas TP.</t>
  </si>
  <si>
    <t>Sukurtos naujos ikimokyklinio ir priešmokyklinio ugdymo vietos - 135</t>
  </si>
  <si>
    <t>3.</t>
  </si>
  <si>
    <t>rengiamas TP.</t>
  </si>
  <si>
    <t>Pastatyto naujo sveikatos priežiūros centro bendras plotas- 7 941 kv.m</t>
  </si>
  <si>
    <t>4.</t>
  </si>
  <si>
    <t>pradėtas rengti TP. Žemė priklauso miškų urėdijai. Planuojama įrengti dviračių ir pėsčiųjų takus.</t>
  </si>
  <si>
    <t>Įrengtų rekreacinių takų ilgis - 21 km</t>
  </si>
  <si>
    <t>5.</t>
  </si>
  <si>
    <t xml:space="preserve"> TP planuojama parengti 2023 m. 8-9 mėn. Įgyvendinimą galima planuoti 2024-2025 m. (rajoninis atskirasis rekreacinės paskirties želdynas; 2.11 Bandužių II) </t>
  </si>
  <si>
    <t>Sutvarkyta teritorijos - 61 109 kv.m</t>
  </si>
  <si>
    <t>6.</t>
  </si>
  <si>
    <t xml:space="preserve">Ugdymo paslaugų prieinamumo didinimas, modernizuojant Klaipėdos lopšelio darželio "Traukinukas" filialo  "Boružėlė" pastatą </t>
  </si>
  <si>
    <t>Sutartis dėl TP rengimo pasirašyta 2022 m. gegužės 12 d., rengs 18 mėn. Dalis projekto finansuojama iš 4.5 prioriteto. Darželių plėtra/ mokyklų pritaikymas.</t>
  </si>
  <si>
    <t>Modernizuotas bendras lopšelio darželio pastato plotas - 1 068,46 kv. m.</t>
  </si>
  <si>
    <t>7.</t>
  </si>
  <si>
    <t>Pastato, Taikos pr. 76, modernizavimas, sudarant geresnes sąlygas teikti kokybiškas sveikatinimo ir socialines paslaugas</t>
  </si>
  <si>
    <t xml:space="preserve"> Parengtas EA. 2023 m. bus pradėtas rengti TP.</t>
  </si>
  <si>
    <t xml:space="preserve">Modernizuoto pastato plotas - </t>
  </si>
  <si>
    <t>8.</t>
  </si>
  <si>
    <t>9.</t>
  </si>
  <si>
    <t>10.</t>
  </si>
  <si>
    <t>Pėsčiųjų ir dviračių takų įrengimas privažiavimui prie naujai įrengiamo Daugiafunkcio paslaugų centro Agilos g., Trušelių k., darželio ir visuomeninių erdvių Mazūriškių k.:
1. Dviračių/pėsčiųjų takas Šilelių (KL1430, Klipšiai), Jurgaičių (KL1452, Mazūriškiai), Agilos (KL1413, Trušeliai) gatvėmis iki Smeltaitės g.
2. Dviračių/pėsčiųjų takas Smeltaitės g. (2216) nuo Danės g. (KL1412) K. Donelaičio gatve iki Baukštininkų (217 kelio)
3. Dviračių/pėsčiųjų takas Gilijos g.(KL1420, Trušelių k.)
4. Dviračių/pėsčiųjų takas Juodžemių g.(KL8812, Mazūriškiai</t>
  </si>
  <si>
    <t>Iš viso miesto:</t>
  </si>
  <si>
    <t>Miestas</t>
  </si>
  <si>
    <t>Limitai:</t>
  </si>
  <si>
    <t>RPP:</t>
  </si>
  <si>
    <t>ŠVIETIMO PP</t>
  </si>
  <si>
    <t>KRATC/UAB "Palangos komunalinis ūkis"</t>
  </si>
  <si>
    <t>Naujos pakartotinio naudojimo stotelės</t>
  </si>
  <si>
    <t>Komunalinių atliekų rūšiuojamojo atliekų surinkimo pajėgumų plėtra (maisto atliekų konteineriams, pavojingiems konteineriams)</t>
  </si>
  <si>
    <t>Viešinimo kampanijų įgyvendinimas atliekų prevencijos ir tinkamo tvarkymo namų ūkiuose skatinimo temomis.</t>
  </si>
  <si>
    <t>KRAC/Skuodo rajono savivaldybė</t>
  </si>
  <si>
    <t xml:space="preserve">Tekstilės atliekų surinkimo konteinerių įsigijimas </t>
  </si>
  <si>
    <t>Komunalinių atliekų rūšiuojamojo atliekų surinkimo pajėgumų plėtra</t>
  </si>
  <si>
    <t>KRAC / Šilutės r. sav.</t>
  </si>
  <si>
    <t xml:space="preserve">Patvirtinti švietimo srities projektai Klaipėdos regiono plane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</si>
</sst>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 #,##0.00_-;_-* &quot;-&quot;??_-;_-@_-"/>
    <numFmt numFmtId="164" formatCode="_-* #,##0.00\ _€_-;\-* #,##0.00\ _€_-;_-* &quot;-&quot;??\ _€_-;_-@_-"/>
  </numFmts>
  <fonts count="35" x14ac:knownFonts="1">
    <font>
      <sz val="11"/>
      <color theme="1"/>
      <name val="Calibri"/>
      <family val="2"/>
      <scheme val="minor"/>
    </font>
    <font>
      <sz val="11"/>
      <color theme="1"/>
      <name val="Calibri"/>
      <family val="2"/>
      <scheme val="minor"/>
    </font>
    <font>
      <sz val="12"/>
      <color theme="1"/>
      <name val="Times New Roman"/>
      <family val="1"/>
      <charset val="186"/>
    </font>
    <font>
      <sz val="12"/>
      <color rgb="FF000000"/>
      <name val="Times New Roman"/>
      <family val="1"/>
      <charset val="186"/>
    </font>
    <font>
      <b/>
      <sz val="12"/>
      <color theme="1"/>
      <name val="Times New Roman"/>
      <family val="1"/>
      <charset val="186"/>
    </font>
    <font>
      <b/>
      <sz val="12"/>
      <color rgb="FF000000"/>
      <name val="Times New Roman"/>
      <family val="1"/>
      <charset val="186"/>
    </font>
    <font>
      <sz val="12"/>
      <color rgb="FFFF0000"/>
      <name val="Times New Roman"/>
      <family val="1"/>
      <charset val="186"/>
    </font>
    <font>
      <sz val="12"/>
      <color theme="1"/>
      <name val="Calibri"/>
      <family val="2"/>
      <scheme val="minor"/>
    </font>
    <font>
      <i/>
      <sz val="12"/>
      <color rgb="FF000000"/>
      <name val="Times New Roman"/>
      <family val="1"/>
      <charset val="186"/>
    </font>
    <font>
      <sz val="11.5"/>
      <color rgb="FF000000"/>
      <name val="Times New Roman"/>
      <family val="1"/>
      <charset val="186"/>
    </font>
    <font>
      <b/>
      <i/>
      <sz val="12"/>
      <color rgb="FF000000"/>
      <name val="Times New Roman"/>
      <family val="1"/>
      <charset val="186"/>
    </font>
    <font>
      <b/>
      <sz val="12"/>
      <color theme="1"/>
      <name val="Calibri"/>
      <family val="2"/>
      <scheme val="minor"/>
    </font>
    <font>
      <b/>
      <sz val="11"/>
      <color theme="1"/>
      <name val="Calibri"/>
      <family val="2"/>
      <charset val="186"/>
      <scheme val="minor"/>
    </font>
    <font>
      <b/>
      <sz val="12"/>
      <color theme="1"/>
      <name val="Calibri"/>
      <family val="2"/>
      <charset val="186"/>
      <scheme val="minor"/>
    </font>
    <font>
      <sz val="12"/>
      <color rgb="FFFF0000"/>
      <name val="Calibri"/>
      <family val="2"/>
      <scheme val="minor"/>
    </font>
    <font>
      <b/>
      <sz val="12"/>
      <color rgb="FFFF0000"/>
      <name val="Calibri"/>
      <family val="2"/>
      <scheme val="minor"/>
    </font>
    <font>
      <sz val="12"/>
      <color theme="1"/>
      <name val="Calibri"/>
      <family val="2"/>
      <charset val="186"/>
      <scheme val="minor"/>
    </font>
    <font>
      <sz val="12"/>
      <name val="Times New Roman"/>
      <family val="1"/>
      <charset val="186"/>
    </font>
    <font>
      <i/>
      <sz val="12"/>
      <color rgb="FFFF0000"/>
      <name val="Times New Roman"/>
      <family val="1"/>
      <charset val="186"/>
    </font>
    <font>
      <i/>
      <sz val="11"/>
      <color rgb="FFFF0000"/>
      <name val="Calibri"/>
      <family val="2"/>
      <charset val="186"/>
      <scheme val="minor"/>
    </font>
    <font>
      <sz val="11.5"/>
      <color theme="1"/>
      <name val="Times New Roman"/>
      <family val="1"/>
      <charset val="186"/>
    </font>
    <font>
      <b/>
      <sz val="11"/>
      <color rgb="FF000000"/>
      <name val="Times New Roman"/>
      <family val="1"/>
      <charset val="186"/>
    </font>
    <font>
      <b/>
      <sz val="11"/>
      <color theme="1"/>
      <name val="Times New Roman"/>
      <family val="1"/>
      <charset val="186"/>
    </font>
    <font>
      <sz val="11"/>
      <color theme="1"/>
      <name val="Times New Roman"/>
      <family val="1"/>
      <charset val="186"/>
    </font>
    <font>
      <sz val="11"/>
      <color rgb="FF000000"/>
      <name val="Times New Roman"/>
      <family val="1"/>
      <charset val="186"/>
    </font>
    <font>
      <sz val="11"/>
      <name val="Times New Roman"/>
      <family val="1"/>
      <charset val="186"/>
    </font>
    <font>
      <b/>
      <sz val="11"/>
      <name val="Times New Roman"/>
      <family val="1"/>
      <charset val="186"/>
    </font>
    <font>
      <sz val="11"/>
      <color rgb="FFFF0000"/>
      <name val="Calibri"/>
      <family val="2"/>
      <scheme val="minor"/>
    </font>
    <font>
      <sz val="12"/>
      <color rgb="FFFF0000"/>
      <name val="Calibri"/>
      <family val="2"/>
      <charset val="186"/>
      <scheme val="minor"/>
    </font>
    <font>
      <b/>
      <sz val="11"/>
      <color rgb="FFFF0000"/>
      <name val="Calibri"/>
      <family val="2"/>
      <charset val="186"/>
      <scheme val="minor"/>
    </font>
    <font>
      <sz val="12"/>
      <name val="Calibri"/>
      <family val="2"/>
      <scheme val="minor"/>
    </font>
    <font>
      <i/>
      <sz val="10"/>
      <color rgb="FFFF0000"/>
      <name val="Calibri"/>
      <family val="2"/>
      <charset val="186"/>
      <scheme val="minor"/>
    </font>
    <font>
      <b/>
      <sz val="14"/>
      <color theme="1"/>
      <name val="Times New Roman"/>
      <family val="1"/>
      <charset val="186"/>
    </font>
    <font>
      <b/>
      <sz val="12"/>
      <color rgb="FFFF0000"/>
      <name val="Times New Roman"/>
      <family val="1"/>
      <charset val="186"/>
    </font>
    <font>
      <i/>
      <sz val="9"/>
      <color rgb="FFFF0000"/>
      <name val="Calibri"/>
      <family val="2"/>
      <charset val="186"/>
      <scheme val="minor"/>
    </font>
  </fonts>
  <fills count="23">
    <fill>
      <patternFill patternType="none"/>
    </fill>
    <fill>
      <patternFill patternType="gray125"/>
    </fill>
    <fill>
      <patternFill patternType="solid">
        <fgColor rgb="FFD9E2F3"/>
        <bgColor indexed="64"/>
      </patternFill>
    </fill>
    <fill>
      <patternFill patternType="solid">
        <fgColor rgb="FFB4C6E7"/>
        <bgColor indexed="64"/>
      </patternFill>
    </fill>
    <fill>
      <patternFill patternType="solid">
        <fgColor rgb="FF8EAADB"/>
        <bgColor indexed="64"/>
      </patternFill>
    </fill>
    <fill>
      <patternFill patternType="solid">
        <fgColor theme="0"/>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6" tint="0.59996337778862885"/>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rgb="FF92D050"/>
        <bgColor indexed="64"/>
      </patternFill>
    </fill>
    <fill>
      <patternFill patternType="solid">
        <fgColor theme="8" tint="0.59999389629810485"/>
        <bgColor indexed="64"/>
      </patternFill>
    </fill>
    <fill>
      <patternFill patternType="solid">
        <fgColor rgb="FFD9D9D9"/>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0" tint="-4.9989318521683403E-2"/>
        <bgColor indexed="64"/>
      </patternFill>
    </fill>
    <fill>
      <patternFill patternType="solid">
        <fgColor theme="2"/>
        <bgColor indexed="64"/>
      </patternFill>
    </fill>
    <fill>
      <patternFill patternType="solid">
        <fgColor theme="4" tint="0.59999389629810485"/>
        <bgColor indexed="64"/>
      </patternFill>
    </fill>
    <fill>
      <patternFill patternType="solid">
        <fgColor theme="9" tint="0.39997558519241921"/>
        <bgColor indexed="64"/>
      </patternFill>
    </fill>
    <fill>
      <patternFill patternType="solid">
        <fgColor rgb="FFFFFF0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style="thin">
        <color auto="1"/>
      </right>
      <top/>
      <bottom/>
      <diagonal/>
    </border>
    <border>
      <left/>
      <right/>
      <top/>
      <bottom style="thin">
        <color auto="1"/>
      </bottom>
      <diagonal/>
    </border>
    <border>
      <left/>
      <right/>
      <top style="thin">
        <color indexed="64"/>
      </top>
      <bottom/>
      <diagonal/>
    </border>
  </borders>
  <cellStyleXfs count="4">
    <xf numFmtId="0" fontId="0" fillId="0" borderId="0"/>
    <xf numFmtId="43" fontId="1" fillId="0" borderId="0" applyFont="0" applyFill="0" applyBorder="0" applyAlignment="0" applyProtection="0"/>
    <xf numFmtId="0" fontId="1" fillId="0" borderId="0"/>
    <xf numFmtId="43" fontId="1" fillId="0" borderId="0" applyFont="0" applyFill="0" applyBorder="0" applyAlignment="0" applyProtection="0"/>
  </cellStyleXfs>
  <cellXfs count="314">
    <xf numFmtId="0" fontId="0" fillId="0" borderId="0" xfId="0"/>
    <xf numFmtId="0" fontId="2" fillId="2" borderId="1" xfId="0" applyFont="1" applyFill="1" applyBorder="1" applyAlignment="1">
      <alignment horizontal="center" vertical="center" wrapText="1"/>
    </xf>
    <xf numFmtId="0" fontId="5" fillId="2" borderId="1" xfId="0" applyFont="1" applyFill="1" applyBorder="1" applyAlignment="1">
      <alignment vertical="center" wrapText="1"/>
    </xf>
    <xf numFmtId="0" fontId="5" fillId="2"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vertical="center" wrapText="1"/>
    </xf>
    <xf numFmtId="0" fontId="3" fillId="2" borderId="1" xfId="0" applyFont="1" applyFill="1" applyBorder="1" applyAlignment="1">
      <alignment vertical="center" wrapText="1"/>
    </xf>
    <xf numFmtId="0" fontId="6" fillId="0" borderId="1" xfId="0" applyFont="1" applyBorder="1" applyAlignment="1">
      <alignment vertical="center" wrapText="1"/>
    </xf>
    <xf numFmtId="0" fontId="2" fillId="0" borderId="1" xfId="0" applyFont="1" applyBorder="1" applyAlignment="1">
      <alignment horizontal="left" vertical="center" wrapText="1" indent="2"/>
    </xf>
    <xf numFmtId="43" fontId="2" fillId="0" borderId="1" xfId="1" applyFont="1" applyBorder="1" applyAlignment="1">
      <alignment horizontal="center"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4" fillId="0" borderId="1" xfId="0" applyFont="1" applyBorder="1" applyAlignment="1">
      <alignment horizontal="right" vertical="center" wrapText="1"/>
    </xf>
    <xf numFmtId="43" fontId="4" fillId="0" borderId="1" xfId="1" applyFont="1" applyBorder="1" applyAlignment="1">
      <alignment horizontal="center" vertical="center" wrapText="1"/>
    </xf>
    <xf numFmtId="43" fontId="4" fillId="0" borderId="1" xfId="0" applyNumberFormat="1" applyFont="1" applyBorder="1" applyAlignment="1">
      <alignment horizontal="center" vertical="center" wrapText="1"/>
    </xf>
    <xf numFmtId="43" fontId="3" fillId="0" borderId="1" xfId="1" applyFont="1" applyFill="1" applyBorder="1" applyAlignment="1">
      <alignment vertical="center" wrapText="1"/>
    </xf>
    <xf numFmtId="0" fontId="7" fillId="0" borderId="0" xfId="0" applyFont="1"/>
    <xf numFmtId="0" fontId="2" fillId="0" borderId="0" xfId="0" applyFont="1"/>
    <xf numFmtId="0" fontId="3" fillId="2" borderId="1" xfId="0" applyFont="1" applyFill="1" applyBorder="1" applyAlignment="1">
      <alignment horizontal="center" vertical="center" wrapText="1"/>
    </xf>
    <xf numFmtId="0" fontId="2" fillId="0" borderId="1" xfId="0" applyFont="1" applyBorder="1"/>
    <xf numFmtId="43" fontId="4" fillId="0" borderId="1" xfId="1" applyFont="1" applyBorder="1"/>
    <xf numFmtId="43" fontId="5" fillId="0" borderId="1" xfId="1" applyFont="1" applyFill="1" applyBorder="1" applyAlignment="1">
      <alignment vertical="center" wrapText="1"/>
    </xf>
    <xf numFmtId="0" fontId="5" fillId="0" borderId="1" xfId="0" applyFont="1" applyBorder="1" applyAlignment="1">
      <alignment horizontal="right" vertical="center" wrapText="1"/>
    </xf>
    <xf numFmtId="43" fontId="5" fillId="0" borderId="1" xfId="1" applyFont="1" applyBorder="1" applyAlignment="1">
      <alignment horizontal="center" vertical="center" wrapText="1"/>
    </xf>
    <xf numFmtId="43" fontId="5" fillId="0" borderId="1" xfId="0" applyNumberFormat="1" applyFont="1" applyBorder="1" applyAlignment="1">
      <alignment horizontal="center" vertical="center" wrapText="1"/>
    </xf>
    <xf numFmtId="0" fontId="3" fillId="0" borderId="0" xfId="0" applyFont="1" applyAlignment="1">
      <alignment horizontal="center" vertical="center"/>
    </xf>
    <xf numFmtId="0" fontId="2" fillId="0" borderId="0" xfId="0" applyFont="1" applyAlignment="1">
      <alignment wrapText="1"/>
    </xf>
    <xf numFmtId="0" fontId="13" fillId="0" borderId="0" xfId="0" applyFont="1"/>
    <xf numFmtId="43" fontId="13" fillId="0" borderId="0" xfId="0" applyNumberFormat="1" applyFont="1"/>
    <xf numFmtId="0" fontId="4" fillId="0" borderId="0" xfId="0" applyFont="1"/>
    <xf numFmtId="43" fontId="4" fillId="0" borderId="0" xfId="0" applyNumberFormat="1" applyFont="1"/>
    <xf numFmtId="0" fontId="12" fillId="0" borderId="0" xfId="0" applyFont="1"/>
    <xf numFmtId="43" fontId="12" fillId="0" borderId="0" xfId="0" applyNumberFormat="1" applyFont="1"/>
    <xf numFmtId="0" fontId="7" fillId="7" borderId="1" xfId="0" applyFont="1" applyFill="1" applyBorder="1" applyAlignment="1">
      <alignment horizontal="center" wrapText="1"/>
    </xf>
    <xf numFmtId="43" fontId="7" fillId="7" borderId="1" xfId="1" applyFont="1" applyFill="1" applyBorder="1" applyAlignment="1">
      <alignment wrapText="1"/>
    </xf>
    <xf numFmtId="0" fontId="7" fillId="7" borderId="1" xfId="0" applyFont="1" applyFill="1" applyBorder="1" applyAlignment="1">
      <alignment horizontal="center" vertical="center" wrapText="1"/>
    </xf>
    <xf numFmtId="0" fontId="11" fillId="7" borderId="12" xfId="0" applyFont="1" applyFill="1" applyBorder="1" applyAlignment="1">
      <alignment horizontal="right" vertical="center" wrapText="1"/>
    </xf>
    <xf numFmtId="43" fontId="11" fillId="7" borderId="1" xfId="1" applyFont="1" applyFill="1" applyBorder="1" applyAlignment="1">
      <alignment wrapText="1"/>
    </xf>
    <xf numFmtId="0" fontId="7" fillId="8" borderId="4" xfId="0" applyFont="1" applyFill="1" applyBorder="1" applyAlignment="1">
      <alignment horizontal="center" wrapText="1"/>
    </xf>
    <xf numFmtId="43" fontId="7" fillId="8" borderId="1" xfId="1" applyFont="1" applyFill="1" applyBorder="1" applyAlignment="1">
      <alignment wrapText="1"/>
    </xf>
    <xf numFmtId="43" fontId="11" fillId="8" borderId="1" xfId="1" applyFont="1" applyFill="1" applyBorder="1" applyAlignment="1">
      <alignment wrapText="1"/>
    </xf>
    <xf numFmtId="0" fontId="7" fillId="9" borderId="4" xfId="0" applyFont="1" applyFill="1" applyBorder="1" applyAlignment="1">
      <alignment horizontal="center" vertical="center" wrapText="1"/>
    </xf>
    <xf numFmtId="0" fontId="7" fillId="9" borderId="1" xfId="0" applyFont="1" applyFill="1" applyBorder="1" applyAlignment="1">
      <alignment horizontal="center" vertical="center" wrapText="1"/>
    </xf>
    <xf numFmtId="43" fontId="7" fillId="9" borderId="1" xfId="1" applyFont="1" applyFill="1" applyBorder="1" applyAlignment="1">
      <alignment wrapText="1"/>
    </xf>
    <xf numFmtId="43" fontId="14" fillId="9" borderId="1" xfId="1" applyFont="1" applyFill="1" applyBorder="1" applyAlignment="1">
      <alignment wrapText="1"/>
    </xf>
    <xf numFmtId="43" fontId="15" fillId="9" borderId="1" xfId="1" applyFont="1" applyFill="1" applyBorder="1" applyAlignment="1">
      <alignment wrapText="1"/>
    </xf>
    <xf numFmtId="0" fontId="7" fillId="10" borderId="4" xfId="0" applyFont="1" applyFill="1" applyBorder="1" applyAlignment="1">
      <alignment horizontal="center" wrapText="1"/>
    </xf>
    <xf numFmtId="0" fontId="7" fillId="10" borderId="1" xfId="0" applyFont="1" applyFill="1" applyBorder="1" applyAlignment="1">
      <alignment horizontal="center" vertical="center" wrapText="1"/>
    </xf>
    <xf numFmtId="43" fontId="7" fillId="10" borderId="1" xfId="1" applyFont="1" applyFill="1" applyBorder="1" applyAlignment="1">
      <alignment wrapText="1"/>
    </xf>
    <xf numFmtId="0" fontId="7" fillId="10" borderId="1" xfId="0" applyFont="1" applyFill="1" applyBorder="1" applyAlignment="1">
      <alignment horizontal="center" wrapText="1"/>
    </xf>
    <xf numFmtId="43" fontId="11" fillId="10" borderId="1" xfId="1" applyFont="1" applyFill="1" applyBorder="1" applyAlignment="1">
      <alignment wrapText="1"/>
    </xf>
    <xf numFmtId="0" fontId="7" fillId="11" borderId="1" xfId="0" applyFont="1" applyFill="1" applyBorder="1" applyAlignment="1">
      <alignment horizontal="center" vertical="center" wrapText="1"/>
    </xf>
    <xf numFmtId="43" fontId="7" fillId="11" borderId="1" xfId="1" applyFont="1" applyFill="1" applyBorder="1" applyAlignment="1">
      <alignment wrapText="1"/>
    </xf>
    <xf numFmtId="43" fontId="11" fillId="11" borderId="1" xfId="1" applyFont="1" applyFill="1" applyBorder="1" applyAlignment="1">
      <alignment wrapText="1"/>
    </xf>
    <xf numFmtId="0" fontId="7" fillId="12" borderId="1" xfId="0" applyFont="1" applyFill="1" applyBorder="1" applyAlignment="1">
      <alignment horizontal="center" wrapText="1"/>
    </xf>
    <xf numFmtId="43" fontId="7" fillId="12" borderId="1" xfId="1" applyFont="1" applyFill="1" applyBorder="1"/>
    <xf numFmtId="43" fontId="11" fillId="12" borderId="1" xfId="1" applyFont="1" applyFill="1" applyBorder="1"/>
    <xf numFmtId="0" fontId="11" fillId="6" borderId="1" xfId="0" applyFont="1" applyFill="1" applyBorder="1" applyAlignment="1">
      <alignment wrapText="1"/>
    </xf>
    <xf numFmtId="43" fontId="7" fillId="7" borderId="1" xfId="1" applyFont="1" applyFill="1" applyBorder="1"/>
    <xf numFmtId="0" fontId="7" fillId="7" borderId="7" xfId="0" applyFont="1" applyFill="1" applyBorder="1" applyAlignment="1">
      <alignment vertical="center" wrapText="1"/>
    </xf>
    <xf numFmtId="0" fontId="7" fillId="7" borderId="11" xfId="0" applyFont="1" applyFill="1" applyBorder="1" applyAlignment="1">
      <alignment vertical="center" wrapText="1"/>
    </xf>
    <xf numFmtId="43" fontId="11" fillId="7" borderId="1" xfId="0" applyNumberFormat="1" applyFont="1" applyFill="1" applyBorder="1"/>
    <xf numFmtId="43" fontId="7" fillId="8" borderId="1" xfId="1" applyFont="1" applyFill="1" applyBorder="1"/>
    <xf numFmtId="0" fontId="7" fillId="8" borderId="7" xfId="0" applyFont="1" applyFill="1" applyBorder="1" applyAlignment="1">
      <alignment vertical="center" wrapText="1"/>
    </xf>
    <xf numFmtId="43" fontId="11" fillId="8" borderId="1" xfId="0" applyNumberFormat="1" applyFont="1" applyFill="1" applyBorder="1"/>
    <xf numFmtId="43" fontId="7" fillId="9" borderId="1" xfId="1" applyFont="1" applyFill="1" applyBorder="1"/>
    <xf numFmtId="43" fontId="11" fillId="9" borderId="1" xfId="0" applyNumberFormat="1" applyFont="1" applyFill="1" applyBorder="1"/>
    <xf numFmtId="43" fontId="7" fillId="6" borderId="1" xfId="1" applyFont="1" applyFill="1" applyBorder="1"/>
    <xf numFmtId="0" fontId="7" fillId="10" borderId="7" xfId="0" applyFont="1" applyFill="1" applyBorder="1" applyAlignment="1">
      <alignment wrapText="1"/>
    </xf>
    <xf numFmtId="43" fontId="11" fillId="6" borderId="1" xfId="0" applyNumberFormat="1" applyFont="1" applyFill="1" applyBorder="1"/>
    <xf numFmtId="43" fontId="7" fillId="11" borderId="1" xfId="1" applyFont="1" applyFill="1" applyBorder="1"/>
    <xf numFmtId="0" fontId="7" fillId="11" borderId="7" xfId="0" applyFont="1" applyFill="1" applyBorder="1" applyAlignment="1">
      <alignment vertical="center" wrapText="1"/>
    </xf>
    <xf numFmtId="43" fontId="11" fillId="11" borderId="1" xfId="0" applyNumberFormat="1" applyFont="1" applyFill="1" applyBorder="1"/>
    <xf numFmtId="0" fontId="7" fillId="12" borderId="0" xfId="0" applyFont="1" applyFill="1"/>
    <xf numFmtId="43" fontId="11" fillId="13" borderId="1" xfId="0" applyNumberFormat="1" applyFont="1" applyFill="1" applyBorder="1"/>
    <xf numFmtId="43" fontId="2" fillId="0" borderId="0" xfId="0" applyNumberFormat="1" applyFont="1"/>
    <xf numFmtId="43" fontId="13" fillId="12" borderId="1" xfId="1" applyFont="1" applyFill="1" applyBorder="1"/>
    <xf numFmtId="0" fontId="16" fillId="0" borderId="0" xfId="0" applyFont="1"/>
    <xf numFmtId="43" fontId="16" fillId="12" borderId="1" xfId="1" applyFont="1" applyFill="1" applyBorder="1"/>
    <xf numFmtId="43" fontId="13" fillId="13" borderId="1" xfId="1" applyFont="1" applyFill="1" applyBorder="1"/>
    <xf numFmtId="43" fontId="0" fillId="0" borderId="0" xfId="0" applyNumberFormat="1"/>
    <xf numFmtId="0" fontId="11" fillId="6" borderId="1" xfId="0" applyFont="1" applyFill="1" applyBorder="1" applyAlignment="1">
      <alignment vertical="center" wrapText="1"/>
    </xf>
    <xf numFmtId="0" fontId="13" fillId="6" borderId="1" xfId="0" applyFont="1" applyFill="1" applyBorder="1" applyAlignment="1">
      <alignment vertical="center" wrapText="1"/>
    </xf>
    <xf numFmtId="43" fontId="7" fillId="0" borderId="0" xfId="0" applyNumberFormat="1" applyFont="1"/>
    <xf numFmtId="43" fontId="2" fillId="5" borderId="1" xfId="1" applyFont="1" applyFill="1" applyBorder="1" applyAlignment="1">
      <alignment horizontal="center" vertical="center" wrapText="1"/>
    </xf>
    <xf numFmtId="0" fontId="2" fillId="5" borderId="1" xfId="0" applyFont="1" applyFill="1" applyBorder="1" applyAlignment="1">
      <alignment horizontal="center" vertical="center" wrapText="1"/>
    </xf>
    <xf numFmtId="0" fontId="3" fillId="5" borderId="1" xfId="0" applyFont="1" applyFill="1" applyBorder="1" applyAlignment="1">
      <alignment horizontal="center" vertical="center" wrapText="1"/>
    </xf>
    <xf numFmtId="0" fontId="2" fillId="5" borderId="1" xfId="0" applyFont="1" applyFill="1" applyBorder="1" applyAlignment="1">
      <alignment vertical="center" wrapText="1"/>
    </xf>
    <xf numFmtId="0" fontId="2" fillId="5" borderId="3" xfId="0" applyFont="1" applyFill="1" applyBorder="1" applyAlignment="1">
      <alignment vertical="center" wrapText="1"/>
    </xf>
    <xf numFmtId="43" fontId="2" fillId="5" borderId="3" xfId="1" applyFont="1" applyFill="1" applyBorder="1" applyAlignment="1">
      <alignment horizontal="center" vertical="center" wrapText="1"/>
    </xf>
    <xf numFmtId="43" fontId="3" fillId="5" borderId="1" xfId="1" applyFont="1" applyFill="1" applyBorder="1" applyAlignment="1">
      <alignment horizontal="center" vertical="center" wrapText="1"/>
    </xf>
    <xf numFmtId="0" fontId="3" fillId="5" borderId="1" xfId="0" applyFont="1" applyFill="1" applyBorder="1" applyAlignment="1">
      <alignment vertical="center" wrapText="1"/>
    </xf>
    <xf numFmtId="43" fontId="3" fillId="5" borderId="1" xfId="1" applyFont="1" applyFill="1" applyBorder="1" applyAlignment="1">
      <alignment vertical="center" wrapText="1"/>
    </xf>
    <xf numFmtId="0" fontId="2" fillId="5" borderId="1" xfId="0" applyFont="1" applyFill="1" applyBorder="1"/>
    <xf numFmtId="0" fontId="2" fillId="5" borderId="1" xfId="0" applyFont="1" applyFill="1" applyBorder="1" applyAlignment="1">
      <alignment vertical="center"/>
    </xf>
    <xf numFmtId="43" fontId="16" fillId="5" borderId="1" xfId="1" applyFont="1" applyFill="1" applyBorder="1"/>
    <xf numFmtId="43" fontId="16" fillId="5" borderId="1" xfId="1" applyFont="1" applyFill="1" applyBorder="1" applyAlignment="1">
      <alignment horizontal="center" vertical="center" wrapText="1"/>
    </xf>
    <xf numFmtId="43" fontId="16" fillId="5" borderId="0" xfId="0" applyNumberFormat="1" applyFont="1" applyFill="1"/>
    <xf numFmtId="43" fontId="7" fillId="5" borderId="1" xfId="1" applyFont="1" applyFill="1" applyBorder="1"/>
    <xf numFmtId="43" fontId="7" fillId="5" borderId="1" xfId="1" applyFont="1" applyFill="1" applyBorder="1" applyAlignment="1">
      <alignment horizontal="right"/>
    </xf>
    <xf numFmtId="0" fontId="16" fillId="5" borderId="0" xfId="0" applyFont="1" applyFill="1"/>
    <xf numFmtId="0" fontId="2" fillId="5" borderId="0" xfId="0" applyFont="1" applyFill="1"/>
    <xf numFmtId="43" fontId="2" fillId="0" borderId="1" xfId="1" applyFont="1" applyFill="1" applyBorder="1" applyAlignment="1">
      <alignment horizontal="center" vertical="center" wrapText="1"/>
    </xf>
    <xf numFmtId="0" fontId="2" fillId="0" borderId="1" xfId="0" applyFont="1" applyBorder="1" applyAlignment="1">
      <alignment horizontal="left" vertical="center" wrapText="1"/>
    </xf>
    <xf numFmtId="43" fontId="3" fillId="0" borderId="1" xfId="1" applyFont="1" applyFill="1" applyBorder="1" applyAlignment="1">
      <alignment horizontal="center" vertical="center" wrapText="1"/>
    </xf>
    <xf numFmtId="0" fontId="2" fillId="5" borderId="1" xfId="0" applyFont="1" applyFill="1" applyBorder="1" applyAlignment="1">
      <alignment horizontal="center" vertical="center"/>
    </xf>
    <xf numFmtId="0" fontId="17" fillId="5" borderId="1" xfId="0" applyFont="1" applyFill="1" applyBorder="1" applyAlignment="1">
      <alignment vertical="center" wrapText="1"/>
    </xf>
    <xf numFmtId="43" fontId="17" fillId="5" borderId="1" xfId="1" applyFont="1" applyFill="1" applyBorder="1" applyAlignment="1">
      <alignment horizontal="center" vertical="center" wrapText="1"/>
    </xf>
    <xf numFmtId="164" fontId="0" fillId="0" borderId="0" xfId="0" applyNumberFormat="1"/>
    <xf numFmtId="0" fontId="12" fillId="5" borderId="0" xfId="0" applyFont="1" applyFill="1"/>
    <xf numFmtId="0" fontId="3" fillId="5" borderId="1" xfId="0" applyFont="1" applyFill="1" applyBorder="1" applyAlignment="1">
      <alignment horizontal="justify" vertical="center" wrapText="1"/>
    </xf>
    <xf numFmtId="43" fontId="3" fillId="5" borderId="1" xfId="1" applyFont="1" applyFill="1" applyBorder="1" applyAlignment="1">
      <alignment horizontal="justify" vertical="center" wrapText="1"/>
    </xf>
    <xf numFmtId="0" fontId="4" fillId="5" borderId="1" xfId="0" applyFont="1" applyFill="1" applyBorder="1" applyAlignment="1">
      <alignment horizontal="right" vertical="center" wrapText="1"/>
    </xf>
    <xf numFmtId="43" fontId="4" fillId="5" borderId="1" xfId="1" applyFont="1" applyFill="1" applyBorder="1" applyAlignment="1">
      <alignment horizontal="center" vertical="center" wrapText="1"/>
    </xf>
    <xf numFmtId="0" fontId="4" fillId="5" borderId="1" xfId="0" applyFont="1" applyFill="1" applyBorder="1" applyAlignment="1">
      <alignment horizontal="right"/>
    </xf>
    <xf numFmtId="43" fontId="4" fillId="5" borderId="1" xfId="1" applyFont="1" applyFill="1" applyBorder="1"/>
    <xf numFmtId="0" fontId="18" fillId="0" borderId="0" xfId="0" applyFont="1" applyAlignment="1">
      <alignment horizontal="left" vertical="center"/>
    </xf>
    <xf numFmtId="0" fontId="18" fillId="0" borderId="0" xfId="0" applyFont="1" applyAlignment="1">
      <alignment vertical="center"/>
    </xf>
    <xf numFmtId="0" fontId="2" fillId="5" borderId="0" xfId="0" applyFont="1" applyFill="1" applyAlignment="1">
      <alignment vertical="top" wrapText="1"/>
    </xf>
    <xf numFmtId="0" fontId="2" fillId="5" borderId="4" xfId="0" applyFont="1" applyFill="1" applyBorder="1" applyAlignment="1">
      <alignment vertical="center" wrapText="1"/>
    </xf>
    <xf numFmtId="0" fontId="2" fillId="5" borderId="1" xfId="0" applyFont="1" applyFill="1" applyBorder="1" applyAlignment="1">
      <alignment horizontal="left" vertical="center" wrapText="1"/>
    </xf>
    <xf numFmtId="0" fontId="17" fillId="5" borderId="1" xfId="0" applyFont="1" applyFill="1" applyBorder="1" applyAlignment="1">
      <alignment horizontal="left" vertical="center" wrapText="1"/>
    </xf>
    <xf numFmtId="0" fontId="2" fillId="9" borderId="1" xfId="0" applyFont="1" applyFill="1" applyBorder="1" applyAlignment="1">
      <alignment horizontal="center" vertical="center" wrapText="1"/>
    </xf>
    <xf numFmtId="0" fontId="3" fillId="9" borderId="1" xfId="0" applyFont="1" applyFill="1" applyBorder="1" applyAlignment="1">
      <alignment vertical="center" wrapText="1"/>
    </xf>
    <xf numFmtId="0" fontId="3" fillId="9" borderId="1" xfId="0" applyFont="1" applyFill="1" applyBorder="1" applyAlignment="1">
      <alignment horizontal="center" vertical="center" wrapText="1"/>
    </xf>
    <xf numFmtId="0" fontId="20" fillId="5" borderId="1" xfId="0" applyFont="1" applyFill="1" applyBorder="1" applyAlignment="1">
      <alignment vertical="center" wrapText="1"/>
    </xf>
    <xf numFmtId="43" fontId="7" fillId="5" borderId="15" xfId="1" applyFont="1" applyFill="1" applyBorder="1"/>
    <xf numFmtId="0" fontId="4" fillId="9" borderId="1" xfId="0" applyFont="1" applyFill="1" applyBorder="1" applyAlignment="1">
      <alignment horizontal="center" vertical="center"/>
    </xf>
    <xf numFmtId="0" fontId="5" fillId="9" borderId="1" xfId="0" applyFont="1" applyFill="1" applyBorder="1" applyAlignment="1">
      <alignment horizontal="center" vertical="center" wrapText="1"/>
    </xf>
    <xf numFmtId="4" fontId="3" fillId="5" borderId="1" xfId="0" applyNumberFormat="1" applyFont="1" applyFill="1" applyBorder="1" applyAlignment="1">
      <alignment vertical="center" wrapText="1"/>
    </xf>
    <xf numFmtId="43" fontId="2" fillId="5" borderId="1" xfId="1" applyFont="1" applyFill="1" applyBorder="1" applyAlignment="1">
      <alignment vertical="center" wrapText="1"/>
    </xf>
    <xf numFmtId="4" fontId="2" fillId="5" borderId="1" xfId="0" applyNumberFormat="1" applyFont="1" applyFill="1" applyBorder="1" applyAlignment="1">
      <alignment vertical="center" wrapText="1"/>
    </xf>
    <xf numFmtId="4" fontId="2" fillId="0" borderId="0" xfId="0" applyNumberFormat="1" applyFont="1"/>
    <xf numFmtId="0" fontId="4" fillId="9" borderId="1" xfId="0" applyFont="1" applyFill="1" applyBorder="1" applyAlignment="1">
      <alignment horizontal="right" vertical="center" wrapText="1"/>
    </xf>
    <xf numFmtId="43" fontId="2" fillId="9" borderId="1" xfId="0" applyNumberFormat="1" applyFont="1" applyFill="1" applyBorder="1" applyAlignment="1">
      <alignment horizontal="right" vertical="center" wrapText="1"/>
    </xf>
    <xf numFmtId="4" fontId="2" fillId="9" borderId="1" xfId="0" applyNumberFormat="1" applyFont="1" applyFill="1" applyBorder="1" applyAlignment="1">
      <alignment horizontal="right" vertical="center" wrapText="1"/>
    </xf>
    <xf numFmtId="43" fontId="2" fillId="9" borderId="1" xfId="0" applyNumberFormat="1" applyFont="1" applyFill="1" applyBorder="1" applyAlignment="1">
      <alignment horizontal="center" vertical="center" wrapText="1"/>
    </xf>
    <xf numFmtId="0" fontId="7" fillId="11" borderId="5" xfId="0" applyFont="1" applyFill="1" applyBorder="1" applyAlignment="1">
      <alignment horizontal="center" vertical="center" wrapText="1"/>
    </xf>
    <xf numFmtId="0" fontId="12" fillId="0" borderId="0" xfId="0" applyFont="1" applyAlignment="1">
      <alignment horizontal="center"/>
    </xf>
    <xf numFmtId="164" fontId="2" fillId="5" borderId="1" xfId="0" applyNumberFormat="1" applyFont="1" applyFill="1" applyBorder="1" applyAlignment="1">
      <alignment vertical="center" wrapText="1"/>
    </xf>
    <xf numFmtId="164" fontId="4" fillId="9" borderId="1" xfId="0" applyNumberFormat="1" applyFont="1" applyFill="1" applyBorder="1" applyAlignment="1">
      <alignment horizontal="right" vertical="center" wrapText="1"/>
    </xf>
    <xf numFmtId="43" fontId="4" fillId="9" borderId="1" xfId="1" applyFont="1" applyFill="1" applyBorder="1" applyAlignment="1">
      <alignment horizontal="center" vertical="center" wrapText="1"/>
    </xf>
    <xf numFmtId="0" fontId="21" fillId="15" borderId="1" xfId="2" applyFont="1" applyFill="1" applyBorder="1" applyAlignment="1">
      <alignment horizontal="center" vertical="center" wrapText="1"/>
    </xf>
    <xf numFmtId="0" fontId="22" fillId="16" borderId="1" xfId="2" applyFont="1" applyFill="1" applyBorder="1" applyAlignment="1">
      <alignment horizontal="center" vertical="center"/>
    </xf>
    <xf numFmtId="0" fontId="5" fillId="17" borderId="1" xfId="2" applyFont="1" applyFill="1" applyBorder="1" applyAlignment="1">
      <alignment horizontal="center" vertical="center"/>
    </xf>
    <xf numFmtId="0" fontId="23" fillId="17" borderId="1" xfId="2" applyFont="1" applyFill="1" applyBorder="1" applyAlignment="1">
      <alignment vertical="top"/>
    </xf>
    <xf numFmtId="0" fontId="23" fillId="17" borderId="1" xfId="0" applyFont="1" applyFill="1" applyBorder="1" applyAlignment="1">
      <alignment horizontal="center" vertical="top" wrapText="1"/>
    </xf>
    <xf numFmtId="4" fontId="24" fillId="17" borderId="1" xfId="2" applyNumberFormat="1" applyFont="1" applyFill="1" applyBorder="1" applyAlignment="1">
      <alignment horizontal="center" vertical="center"/>
    </xf>
    <xf numFmtId="0" fontId="25" fillId="17" borderId="1" xfId="2" applyFont="1" applyFill="1" applyBorder="1" applyAlignment="1">
      <alignment vertical="center" wrapText="1"/>
    </xf>
    <xf numFmtId="3" fontId="23" fillId="17" borderId="1" xfId="2" applyNumberFormat="1" applyFont="1" applyFill="1" applyBorder="1" applyAlignment="1">
      <alignment horizontal="center" vertical="top" wrapText="1"/>
    </xf>
    <xf numFmtId="3" fontId="24" fillId="18" borderId="1" xfId="2" applyNumberFormat="1" applyFont="1" applyFill="1" applyBorder="1" applyAlignment="1">
      <alignment horizontal="center" vertical="top" wrapText="1"/>
    </xf>
    <xf numFmtId="0" fontId="23" fillId="17" borderId="1" xfId="0" applyFont="1" applyFill="1" applyBorder="1" applyAlignment="1">
      <alignment horizontal="left" vertical="top" wrapText="1"/>
    </xf>
    <xf numFmtId="0" fontId="25" fillId="17" borderId="1" xfId="2" applyFont="1" applyFill="1" applyBorder="1" applyAlignment="1">
      <alignment horizontal="left" vertical="center" wrapText="1"/>
    </xf>
    <xf numFmtId="0" fontId="23" fillId="17" borderId="1" xfId="2" applyFont="1" applyFill="1" applyBorder="1" applyAlignment="1">
      <alignment horizontal="left" vertical="center" wrapText="1"/>
    </xf>
    <xf numFmtId="3" fontId="23" fillId="19" borderId="1" xfId="2" applyNumberFormat="1" applyFont="1" applyFill="1" applyBorder="1" applyAlignment="1">
      <alignment horizontal="center" vertical="top" wrapText="1"/>
    </xf>
    <xf numFmtId="3" fontId="24" fillId="17" borderId="1" xfId="2" applyNumberFormat="1" applyFont="1" applyFill="1" applyBorder="1" applyAlignment="1">
      <alignment horizontal="center" vertical="top" wrapText="1"/>
    </xf>
    <xf numFmtId="0" fontId="23" fillId="17" borderId="1" xfId="2" applyFont="1" applyFill="1" applyBorder="1" applyAlignment="1">
      <alignment vertical="top" wrapText="1"/>
    </xf>
    <xf numFmtId="0" fontId="24" fillId="17" borderId="1" xfId="2" applyFont="1" applyFill="1" applyBorder="1" applyAlignment="1">
      <alignment horizontal="center" vertical="center"/>
    </xf>
    <xf numFmtId="4" fontId="24" fillId="18" borderId="1" xfId="2" applyNumberFormat="1" applyFont="1" applyFill="1" applyBorder="1" applyAlignment="1">
      <alignment horizontal="center" vertical="center"/>
    </xf>
    <xf numFmtId="0" fontId="25" fillId="18" borderId="1" xfId="2" applyFont="1" applyFill="1" applyBorder="1" applyAlignment="1">
      <alignment vertical="center" wrapText="1"/>
    </xf>
    <xf numFmtId="3" fontId="25" fillId="18" borderId="1" xfId="2" applyNumberFormat="1" applyFont="1" applyFill="1" applyBorder="1" applyAlignment="1">
      <alignment horizontal="center" vertical="center" wrapText="1"/>
    </xf>
    <xf numFmtId="0" fontId="23" fillId="18" borderId="1" xfId="2" applyFont="1" applyFill="1" applyBorder="1" applyAlignment="1">
      <alignment vertical="top" wrapText="1"/>
    </xf>
    <xf numFmtId="3" fontId="25" fillId="17" borderId="1" xfId="2" applyNumberFormat="1" applyFont="1" applyFill="1" applyBorder="1" applyAlignment="1">
      <alignment horizontal="center" vertical="top" wrapText="1"/>
    </xf>
    <xf numFmtId="0" fontId="23" fillId="18" borderId="1" xfId="0" applyFont="1" applyFill="1" applyBorder="1" applyAlignment="1">
      <alignment horizontal="left" vertical="top" wrapText="1"/>
    </xf>
    <xf numFmtId="3" fontId="12" fillId="0" borderId="0" xfId="0" applyNumberFormat="1" applyFont="1"/>
    <xf numFmtId="4" fontId="24" fillId="12" borderId="1" xfId="2" applyNumberFormat="1" applyFont="1" applyFill="1" applyBorder="1" applyAlignment="1">
      <alignment horizontal="center" vertical="center"/>
    </xf>
    <xf numFmtId="0" fontId="25" fillId="12" borderId="12" xfId="2" applyFont="1" applyFill="1" applyBorder="1" applyAlignment="1">
      <alignment horizontal="left" vertical="center" wrapText="1"/>
    </xf>
    <xf numFmtId="3" fontId="25" fillId="12" borderId="1" xfId="2" applyNumberFormat="1" applyFont="1" applyFill="1" applyBorder="1" applyAlignment="1">
      <alignment horizontal="center" vertical="top" wrapText="1"/>
    </xf>
    <xf numFmtId="0" fontId="23" fillId="12" borderId="1" xfId="2" applyFont="1" applyFill="1" applyBorder="1" applyAlignment="1">
      <alignment vertical="top"/>
    </xf>
    <xf numFmtId="0" fontId="23" fillId="12" borderId="1" xfId="0" applyFont="1" applyFill="1" applyBorder="1" applyAlignment="1">
      <alignment horizontal="left" vertical="top" wrapText="1"/>
    </xf>
    <xf numFmtId="4" fontId="21" fillId="17" borderId="1" xfId="2" applyNumberFormat="1" applyFont="1" applyFill="1" applyBorder="1" applyAlignment="1">
      <alignment horizontal="center" vertical="center"/>
    </xf>
    <xf numFmtId="0" fontId="25" fillId="17" borderId="12" xfId="2" applyFont="1" applyFill="1" applyBorder="1" applyAlignment="1">
      <alignment horizontal="left" vertical="center" wrapText="1"/>
    </xf>
    <xf numFmtId="3" fontId="26" fillId="20" borderId="1" xfId="2" applyNumberFormat="1" applyFont="1" applyFill="1" applyBorder="1" applyAlignment="1">
      <alignment horizontal="center" vertical="top" wrapText="1"/>
    </xf>
    <xf numFmtId="0" fontId="23" fillId="20" borderId="1" xfId="2" applyFont="1" applyFill="1" applyBorder="1" applyAlignment="1">
      <alignment vertical="top"/>
    </xf>
    <xf numFmtId="0" fontId="23" fillId="20" borderId="1" xfId="0" applyFont="1" applyFill="1" applyBorder="1" applyAlignment="1">
      <alignment horizontal="left" vertical="top" wrapText="1"/>
    </xf>
    <xf numFmtId="43" fontId="16" fillId="0" borderId="1" xfId="1" applyFont="1" applyFill="1" applyBorder="1"/>
    <xf numFmtId="43" fontId="7" fillId="0" borderId="1" xfId="1" applyFont="1" applyFill="1" applyBorder="1"/>
    <xf numFmtId="43" fontId="7" fillId="0" borderId="1" xfId="1" applyFont="1" applyFill="1" applyBorder="1" applyAlignment="1">
      <alignment horizontal="right"/>
    </xf>
    <xf numFmtId="43" fontId="16" fillId="0" borderId="0" xfId="0" applyNumberFormat="1" applyFont="1"/>
    <xf numFmtId="0" fontId="27" fillId="0" borderId="0" xfId="0" applyFont="1"/>
    <xf numFmtId="43" fontId="14" fillId="0" borderId="0" xfId="1" applyFont="1"/>
    <xf numFmtId="43" fontId="2" fillId="0" borderId="1" xfId="1" applyFont="1" applyFill="1" applyBorder="1" applyAlignment="1">
      <alignment horizontal="right" vertical="center" wrapText="1"/>
    </xf>
    <xf numFmtId="164" fontId="28" fillId="0" borderId="0" xfId="0" applyNumberFormat="1" applyFont="1"/>
    <xf numFmtId="0" fontId="29" fillId="21" borderId="0" xfId="0" applyFont="1" applyFill="1" applyAlignment="1">
      <alignment horizontal="right"/>
    </xf>
    <xf numFmtId="43" fontId="29" fillId="21" borderId="0" xfId="1" applyFont="1" applyFill="1"/>
    <xf numFmtId="43" fontId="27" fillId="0" borderId="0" xfId="1" applyFont="1"/>
    <xf numFmtId="43" fontId="16" fillId="0" borderId="0" xfId="1" applyFont="1" applyFill="1"/>
    <xf numFmtId="0" fontId="7" fillId="7" borderId="4" xfId="0" applyFont="1" applyFill="1" applyBorder="1" applyAlignment="1">
      <alignment wrapText="1"/>
    </xf>
    <xf numFmtId="0" fontId="11" fillId="7" borderId="12" xfId="0" applyFont="1" applyFill="1" applyBorder="1" applyAlignment="1">
      <alignment horizontal="right" wrapText="1"/>
    </xf>
    <xf numFmtId="43" fontId="11" fillId="7" borderId="1" xfId="1" applyFont="1" applyFill="1" applyBorder="1"/>
    <xf numFmtId="164" fontId="27" fillId="0" borderId="0" xfId="0" applyNumberFormat="1" applyFont="1"/>
    <xf numFmtId="0" fontId="17" fillId="0" borderId="7" xfId="0" applyFont="1" applyBorder="1" applyAlignment="1">
      <alignment vertical="center"/>
    </xf>
    <xf numFmtId="43" fontId="17" fillId="0" borderId="0" xfId="0" applyNumberFormat="1" applyFont="1" applyAlignment="1">
      <alignment vertical="center"/>
    </xf>
    <xf numFmtId="43" fontId="30" fillId="0" borderId="1" xfId="1" applyFont="1" applyFill="1" applyBorder="1"/>
    <xf numFmtId="43" fontId="17" fillId="0" borderId="1" xfId="1" applyFont="1" applyFill="1" applyBorder="1" applyAlignment="1">
      <alignment horizontal="center" vertical="center" wrapText="1"/>
    </xf>
    <xf numFmtId="43" fontId="3" fillId="0" borderId="0" xfId="0" applyNumberFormat="1" applyFont="1" applyAlignment="1">
      <alignment horizontal="center" vertical="center"/>
    </xf>
    <xf numFmtId="0" fontId="31" fillId="0" borderId="0" xfId="0" applyFont="1"/>
    <xf numFmtId="43" fontId="30" fillId="5" borderId="1" xfId="1" applyFont="1" applyFill="1" applyBorder="1"/>
    <xf numFmtId="43" fontId="2" fillId="5" borderId="1" xfId="1" applyFont="1" applyFill="1" applyBorder="1" applyAlignment="1">
      <alignment horizontal="right" vertical="center" wrapText="1"/>
    </xf>
    <xf numFmtId="43" fontId="2" fillId="5" borderId="1" xfId="1" applyFont="1" applyFill="1" applyBorder="1" applyAlignment="1">
      <alignment horizontal="right"/>
    </xf>
    <xf numFmtId="43" fontId="4" fillId="5" borderId="1" xfId="0" applyNumberFormat="1" applyFont="1" applyFill="1" applyBorder="1" applyAlignment="1">
      <alignment horizontal="center" vertical="center" wrapText="1"/>
    </xf>
    <xf numFmtId="0" fontId="2" fillId="0" borderId="1" xfId="0" applyFont="1" applyBorder="1" applyAlignment="1">
      <alignment horizontal="center" vertical="center" wrapText="1"/>
    </xf>
    <xf numFmtId="0" fontId="2" fillId="5" borderId="1" xfId="0" applyFont="1" applyFill="1" applyBorder="1" applyAlignment="1">
      <alignment vertical="center" wrapText="1"/>
    </xf>
    <xf numFmtId="43" fontId="2" fillId="5" borderId="1" xfId="1" applyFont="1" applyFill="1" applyBorder="1" applyAlignment="1">
      <alignment horizontal="center" vertical="center" wrapText="1"/>
    </xf>
    <xf numFmtId="0" fontId="3" fillId="22" borderId="1" xfId="0" applyFont="1" applyFill="1" applyBorder="1" applyAlignment="1">
      <alignment horizontal="center" vertical="center" wrapText="1"/>
    </xf>
    <xf numFmtId="0" fontId="2" fillId="22" borderId="1" xfId="0" applyFont="1" applyFill="1" applyBorder="1" applyAlignment="1">
      <alignment vertical="center" wrapText="1"/>
    </xf>
    <xf numFmtId="43" fontId="2" fillId="22" borderId="1" xfId="1" applyFont="1" applyFill="1" applyBorder="1" applyAlignment="1">
      <alignment vertical="center" wrapText="1"/>
    </xf>
    <xf numFmtId="4" fontId="2" fillId="22" borderId="1" xfId="0" applyNumberFormat="1" applyFont="1" applyFill="1" applyBorder="1" applyAlignment="1">
      <alignment vertical="center" wrapText="1"/>
    </xf>
    <xf numFmtId="43" fontId="2" fillId="22" borderId="1" xfId="1" applyFont="1" applyFill="1" applyBorder="1" applyAlignment="1">
      <alignment horizontal="center" vertical="center" wrapText="1"/>
    </xf>
    <xf numFmtId="0" fontId="2" fillId="22" borderId="1" xfId="0" applyFont="1" applyFill="1" applyBorder="1" applyAlignment="1">
      <alignment horizontal="center" vertical="center" wrapText="1"/>
    </xf>
    <xf numFmtId="164" fontId="2" fillId="22" borderId="1" xfId="0" applyNumberFormat="1" applyFont="1" applyFill="1" applyBorder="1" applyAlignment="1">
      <alignment vertical="center" wrapText="1"/>
    </xf>
    <xf numFmtId="0" fontId="6" fillId="0" borderId="0" xfId="0" applyFont="1" applyFill="1"/>
    <xf numFmtId="0" fontId="33" fillId="0" borderId="0" xfId="0" applyFont="1" applyFill="1"/>
    <xf numFmtId="43" fontId="33" fillId="0" borderId="0" xfId="0" applyNumberFormat="1" applyFont="1" applyFill="1"/>
    <xf numFmtId="0" fontId="2" fillId="0" borderId="0" xfId="0" applyFont="1" applyFill="1"/>
    <xf numFmtId="0" fontId="12" fillId="0" borderId="0" xfId="0" applyFont="1" applyFill="1"/>
    <xf numFmtId="43" fontId="12" fillId="0" borderId="0" xfId="0" applyNumberFormat="1" applyFont="1" applyFill="1"/>
    <xf numFmtId="0" fontId="13" fillId="0" borderId="0" xfId="0" applyFont="1" applyFill="1"/>
    <xf numFmtId="43" fontId="13" fillId="0" borderId="0" xfId="0" applyNumberFormat="1" applyFont="1" applyFill="1"/>
    <xf numFmtId="43" fontId="2" fillId="22" borderId="1" xfId="3" applyFont="1" applyFill="1" applyBorder="1" applyAlignment="1">
      <alignment horizontal="center" vertical="center" wrapText="1"/>
    </xf>
    <xf numFmtId="0" fontId="2" fillId="0" borderId="7" xfId="0" applyFont="1" applyFill="1" applyBorder="1"/>
    <xf numFmtId="0" fontId="2" fillId="0" borderId="0" xfId="0" applyFont="1" applyFill="1" applyBorder="1"/>
    <xf numFmtId="0" fontId="9" fillId="22" borderId="1" xfId="0" applyFont="1" applyFill="1" applyBorder="1" applyAlignment="1">
      <alignment vertical="center" wrapText="1"/>
    </xf>
    <xf numFmtId="0" fontId="3" fillId="22" borderId="1" xfId="0" applyFont="1" applyFill="1" applyBorder="1" applyAlignment="1">
      <alignment vertical="center" wrapText="1"/>
    </xf>
    <xf numFmtId="43" fontId="16" fillId="22" borderId="1" xfId="1" applyFont="1" applyFill="1" applyBorder="1"/>
    <xf numFmtId="43" fontId="7" fillId="22" borderId="1" xfId="0" applyNumberFormat="1" applyFont="1" applyFill="1" applyBorder="1"/>
    <xf numFmtId="0" fontId="18" fillId="0" borderId="7" xfId="0" applyFont="1" applyBorder="1" applyAlignment="1">
      <alignment horizontal="left" vertical="center" wrapText="1"/>
    </xf>
    <xf numFmtId="0" fontId="31" fillId="0" borderId="0" xfId="0" applyFont="1" applyAlignment="1">
      <alignment vertical="top" wrapText="1"/>
    </xf>
    <xf numFmtId="0" fontId="34" fillId="0" borderId="0" xfId="0" applyFont="1" applyAlignment="1">
      <alignment vertical="center"/>
    </xf>
    <xf numFmtId="0" fontId="3" fillId="3" borderId="1" xfId="0" applyFont="1" applyFill="1" applyBorder="1" applyAlignment="1">
      <alignment vertical="center" wrapText="1"/>
    </xf>
    <xf numFmtId="0" fontId="32" fillId="0" borderId="0" xfId="0" applyFont="1" applyAlignment="1">
      <alignment horizontal="center"/>
    </xf>
    <xf numFmtId="0" fontId="5" fillId="4" borderId="1" xfId="0" applyFont="1" applyFill="1" applyBorder="1" applyAlignment="1">
      <alignment horizontal="justify" vertical="center" wrapText="1"/>
    </xf>
    <xf numFmtId="0" fontId="3" fillId="3" borderId="1" xfId="0" applyFont="1" applyFill="1" applyBorder="1" applyAlignment="1">
      <alignment horizontal="justify" vertical="center" wrapText="1"/>
    </xf>
    <xf numFmtId="0" fontId="5" fillId="4" borderId="1" xfId="0" applyFont="1" applyFill="1" applyBorder="1" applyAlignment="1">
      <alignment vertical="center" wrapText="1"/>
    </xf>
    <xf numFmtId="0" fontId="3" fillId="2" borderId="1" xfId="0" applyFont="1" applyFill="1" applyBorder="1" applyAlignment="1">
      <alignment vertical="center" wrapText="1"/>
    </xf>
    <xf numFmtId="0" fontId="19" fillId="0" borderId="7" xfId="0" applyFont="1" applyBorder="1" applyAlignment="1">
      <alignment horizontal="left"/>
    </xf>
    <xf numFmtId="0" fontId="19" fillId="0" borderId="0" xfId="0" applyFont="1" applyAlignment="1">
      <alignment horizontal="left"/>
    </xf>
    <xf numFmtId="0" fontId="18" fillId="0" borderId="7" xfId="0" applyFont="1" applyBorder="1" applyAlignment="1">
      <alignment horizontal="left"/>
    </xf>
    <xf numFmtId="0" fontId="18" fillId="0" borderId="0" xfId="0" applyFont="1" applyAlignment="1">
      <alignment horizontal="left"/>
    </xf>
    <xf numFmtId="0" fontId="2" fillId="0" borderId="1" xfId="0" applyFont="1" applyBorder="1" applyAlignment="1">
      <alignment horizontal="center" vertical="center" wrapText="1"/>
    </xf>
    <xf numFmtId="0" fontId="2" fillId="5" borderId="1" xfId="0" applyFont="1" applyFill="1" applyBorder="1" applyAlignment="1">
      <alignment vertical="center" wrapText="1"/>
    </xf>
    <xf numFmtId="43" fontId="2" fillId="5" borderId="1" xfId="1" applyFont="1" applyFill="1" applyBorder="1" applyAlignment="1">
      <alignment horizontal="center" vertical="center" wrapText="1"/>
    </xf>
    <xf numFmtId="0" fontId="18" fillId="0" borderId="7" xfId="0" applyFont="1" applyBorder="1" applyAlignment="1">
      <alignment horizontal="left" vertical="center"/>
    </xf>
    <xf numFmtId="0" fontId="18" fillId="0" borderId="0" xfId="0" applyFont="1" applyAlignment="1">
      <alignment horizontal="left" vertical="center"/>
    </xf>
    <xf numFmtId="0" fontId="2" fillId="2" borderId="1" xfId="0" applyFont="1" applyFill="1" applyBorder="1" applyAlignment="1">
      <alignment vertical="center" wrapText="1"/>
    </xf>
    <xf numFmtId="0" fontId="2" fillId="14" borderId="4" xfId="0" applyFont="1" applyFill="1" applyBorder="1" applyAlignment="1">
      <alignment horizontal="left" vertical="center" wrapText="1"/>
    </xf>
    <xf numFmtId="0" fontId="2" fillId="14" borderId="11" xfId="0" applyFont="1" applyFill="1" applyBorder="1" applyAlignment="1">
      <alignment horizontal="left" vertical="center" wrapText="1"/>
    </xf>
    <xf numFmtId="0" fontId="2" fillId="14" borderId="12" xfId="0" applyFont="1" applyFill="1" applyBorder="1" applyAlignment="1">
      <alignment horizontal="left" vertical="center" wrapText="1"/>
    </xf>
    <xf numFmtId="0" fontId="5" fillId="14" borderId="1" xfId="0" applyFont="1" applyFill="1" applyBorder="1" applyAlignment="1">
      <alignment horizontal="justify" vertical="center" wrapText="1"/>
    </xf>
    <xf numFmtId="0" fontId="5" fillId="2" borderId="1" xfId="0" applyFont="1" applyFill="1" applyBorder="1" applyAlignment="1">
      <alignment horizontal="justify" vertical="center" wrapText="1"/>
    </xf>
    <xf numFmtId="4" fontId="21" fillId="20" borderId="4" xfId="2" applyNumberFormat="1" applyFont="1" applyFill="1" applyBorder="1" applyAlignment="1">
      <alignment horizontal="right" vertical="center"/>
    </xf>
    <xf numFmtId="0" fontId="0" fillId="20" borderId="12" xfId="0" applyFill="1" applyBorder="1" applyAlignment="1">
      <alignment horizontal="right" vertical="center"/>
    </xf>
    <xf numFmtId="0" fontId="11" fillId="6" borderId="1" xfId="0" applyFont="1" applyFill="1" applyBorder="1" applyAlignment="1">
      <alignment vertical="center" wrapText="1"/>
    </xf>
    <xf numFmtId="0" fontId="7" fillId="7" borderId="5" xfId="0" applyFont="1" applyFill="1" applyBorder="1" applyAlignment="1">
      <alignment vertical="center" wrapText="1"/>
    </xf>
    <xf numFmtId="0" fontId="7" fillId="7" borderId="6" xfId="0" applyFont="1" applyFill="1" applyBorder="1" applyAlignment="1">
      <alignment vertical="center" wrapText="1"/>
    </xf>
    <xf numFmtId="0" fontId="7" fillId="7" borderId="7" xfId="0" applyFont="1" applyFill="1" applyBorder="1" applyAlignment="1">
      <alignment vertical="center" wrapText="1"/>
    </xf>
    <xf numFmtId="0" fontId="7" fillId="7" borderId="8" xfId="0" applyFont="1" applyFill="1" applyBorder="1" applyAlignment="1">
      <alignment vertical="center" wrapText="1"/>
    </xf>
    <xf numFmtId="0" fontId="7" fillId="7" borderId="9" xfId="0" applyFont="1" applyFill="1" applyBorder="1" applyAlignment="1">
      <alignment vertical="center" wrapText="1"/>
    </xf>
    <xf numFmtId="0" fontId="7" fillId="7" borderId="10" xfId="0" applyFont="1" applyFill="1" applyBorder="1" applyAlignment="1">
      <alignment vertical="center" wrapText="1"/>
    </xf>
    <xf numFmtId="0" fontId="7" fillId="7" borderId="1" xfId="0" applyFont="1" applyFill="1" applyBorder="1" applyAlignment="1">
      <alignment wrapText="1"/>
    </xf>
    <xf numFmtId="0" fontId="7" fillId="7" borderId="5" xfId="0" applyFont="1" applyFill="1" applyBorder="1" applyAlignment="1">
      <alignment horizontal="center" vertical="center" wrapText="1"/>
    </xf>
    <xf numFmtId="0" fontId="7" fillId="7" borderId="7" xfId="0" applyFont="1" applyFill="1" applyBorder="1" applyAlignment="1">
      <alignment horizontal="center" vertical="center" wrapText="1"/>
    </xf>
    <xf numFmtId="0" fontId="7" fillId="7" borderId="9" xfId="0" applyFont="1" applyFill="1" applyBorder="1" applyAlignment="1">
      <alignment horizontal="center" vertical="center" wrapText="1"/>
    </xf>
    <xf numFmtId="0" fontId="7" fillId="7" borderId="2" xfId="0" applyFont="1" applyFill="1" applyBorder="1" applyAlignment="1">
      <alignment horizontal="center" vertical="center" wrapText="1"/>
    </xf>
    <xf numFmtId="0" fontId="7" fillId="7" borderId="3" xfId="0" applyFont="1" applyFill="1" applyBorder="1" applyAlignment="1">
      <alignment horizontal="center" vertical="center" wrapText="1"/>
    </xf>
    <xf numFmtId="0" fontId="7" fillId="8" borderId="5" xfId="0" applyFont="1" applyFill="1" applyBorder="1" applyAlignment="1">
      <alignment vertical="center" wrapText="1"/>
    </xf>
    <xf numFmtId="0" fontId="7" fillId="8" borderId="6" xfId="0" applyFont="1" applyFill="1" applyBorder="1" applyAlignment="1">
      <alignment vertical="center" wrapText="1"/>
    </xf>
    <xf numFmtId="0" fontId="7" fillId="8" borderId="7" xfId="0" applyFont="1" applyFill="1" applyBorder="1" applyAlignment="1">
      <alignment vertical="center" wrapText="1"/>
    </xf>
    <xf numFmtId="0" fontId="7" fillId="8" borderId="8" xfId="0" applyFont="1" applyFill="1" applyBorder="1" applyAlignment="1">
      <alignment vertical="center" wrapText="1"/>
    </xf>
    <xf numFmtId="0" fontId="7" fillId="8" borderId="9" xfId="0" applyFont="1" applyFill="1" applyBorder="1" applyAlignment="1">
      <alignment vertical="center" wrapText="1"/>
    </xf>
    <xf numFmtId="0" fontId="7" fillId="8" borderId="10" xfId="0" applyFont="1" applyFill="1" applyBorder="1" applyAlignment="1">
      <alignment vertical="center" wrapText="1"/>
    </xf>
    <xf numFmtId="0" fontId="7" fillId="8" borderId="2" xfId="0" applyFont="1" applyFill="1" applyBorder="1" applyAlignment="1">
      <alignment horizontal="center" vertical="center" wrapText="1"/>
    </xf>
    <xf numFmtId="0" fontId="7" fillId="8" borderId="13" xfId="0" applyFont="1" applyFill="1" applyBorder="1" applyAlignment="1">
      <alignment horizontal="center" vertical="center" wrapText="1"/>
    </xf>
    <xf numFmtId="0" fontId="7" fillId="8" borderId="3" xfId="0" applyFont="1" applyFill="1" applyBorder="1" applyAlignment="1">
      <alignment horizontal="center" vertical="center" wrapText="1"/>
    </xf>
    <xf numFmtId="0" fontId="7" fillId="8" borderId="1" xfId="0" applyFont="1" applyFill="1" applyBorder="1" applyAlignment="1">
      <alignment wrapText="1"/>
    </xf>
    <xf numFmtId="0" fontId="11" fillId="11" borderId="11" xfId="0" applyFont="1" applyFill="1" applyBorder="1" applyAlignment="1">
      <alignment horizontal="right" vertical="center" wrapText="1"/>
    </xf>
    <xf numFmtId="0" fontId="11" fillId="11" borderId="12" xfId="0" applyFont="1" applyFill="1" applyBorder="1" applyAlignment="1">
      <alignment horizontal="right" vertical="center" wrapText="1"/>
    </xf>
    <xf numFmtId="0" fontId="11" fillId="8" borderId="14" xfId="0" applyFont="1" applyFill="1" applyBorder="1" applyAlignment="1">
      <alignment horizontal="right" vertical="center" wrapText="1"/>
    </xf>
    <xf numFmtId="0" fontId="11" fillId="8" borderId="10" xfId="0" applyFont="1" applyFill="1" applyBorder="1" applyAlignment="1">
      <alignment horizontal="right" vertical="center" wrapText="1"/>
    </xf>
    <xf numFmtId="0" fontId="7" fillId="9" borderId="5" xfId="0" applyFont="1" applyFill="1" applyBorder="1" applyAlignment="1">
      <alignment wrapText="1"/>
    </xf>
    <xf numFmtId="0" fontId="7" fillId="9" borderId="6" xfId="0" applyFont="1" applyFill="1" applyBorder="1" applyAlignment="1">
      <alignment wrapText="1"/>
    </xf>
    <xf numFmtId="0" fontId="7" fillId="9" borderId="9" xfId="0" applyFont="1" applyFill="1" applyBorder="1" applyAlignment="1">
      <alignment wrapText="1"/>
    </xf>
    <xf numFmtId="0" fontId="7" fillId="9" borderId="10" xfId="0" applyFont="1" applyFill="1" applyBorder="1" applyAlignment="1">
      <alignment wrapText="1"/>
    </xf>
    <xf numFmtId="0" fontId="7" fillId="9" borderId="1" xfId="0" applyFont="1" applyFill="1" applyBorder="1" applyAlignment="1">
      <alignment wrapText="1"/>
    </xf>
    <xf numFmtId="0" fontId="14" fillId="9" borderId="4" xfId="0" applyFont="1" applyFill="1" applyBorder="1" applyAlignment="1">
      <alignment wrapText="1"/>
    </xf>
    <xf numFmtId="0" fontId="14" fillId="9" borderId="12" xfId="0" applyFont="1" applyFill="1" applyBorder="1" applyAlignment="1">
      <alignment wrapText="1"/>
    </xf>
    <xf numFmtId="0" fontId="7" fillId="9" borderId="4" xfId="0" applyFont="1" applyFill="1" applyBorder="1" applyAlignment="1">
      <alignment horizontal="right" wrapText="1"/>
    </xf>
    <xf numFmtId="0" fontId="7" fillId="9" borderId="11" xfId="0" applyFont="1" applyFill="1" applyBorder="1" applyAlignment="1">
      <alignment horizontal="right" wrapText="1"/>
    </xf>
    <xf numFmtId="0" fontId="7" fillId="9" borderId="12" xfId="0" applyFont="1" applyFill="1" applyBorder="1" applyAlignment="1">
      <alignment horizontal="right" wrapText="1"/>
    </xf>
    <xf numFmtId="0" fontId="7" fillId="10" borderId="5" xfId="0" applyFont="1" applyFill="1" applyBorder="1" applyAlignment="1">
      <alignment wrapText="1"/>
    </xf>
    <xf numFmtId="0" fontId="7" fillId="10" borderId="6" xfId="0" applyFont="1" applyFill="1" applyBorder="1" applyAlignment="1">
      <alignment wrapText="1"/>
    </xf>
    <xf numFmtId="0" fontId="7" fillId="10" borderId="9" xfId="0" applyFont="1" applyFill="1" applyBorder="1" applyAlignment="1">
      <alignment wrapText="1"/>
    </xf>
    <xf numFmtId="0" fontId="7" fillId="10" borderId="10" xfId="0" applyFont="1" applyFill="1" applyBorder="1" applyAlignment="1">
      <alignment wrapText="1"/>
    </xf>
    <xf numFmtId="0" fontId="7" fillId="10" borderId="1" xfId="0" applyFont="1" applyFill="1" applyBorder="1" applyAlignment="1">
      <alignment wrapText="1"/>
    </xf>
    <xf numFmtId="0" fontId="11" fillId="10" borderId="11" xfId="0" applyFont="1" applyFill="1" applyBorder="1" applyAlignment="1">
      <alignment horizontal="right" wrapText="1"/>
    </xf>
    <xf numFmtId="0" fontId="11" fillId="10" borderId="12" xfId="0" applyFont="1" applyFill="1" applyBorder="1" applyAlignment="1">
      <alignment horizontal="right" wrapText="1"/>
    </xf>
    <xf numFmtId="0" fontId="7" fillId="11" borderId="5" xfId="0" applyFont="1" applyFill="1" applyBorder="1" applyAlignment="1">
      <alignment vertical="center" wrapText="1"/>
    </xf>
    <xf numFmtId="0" fontId="7" fillId="11" borderId="6" xfId="0" applyFont="1" applyFill="1" applyBorder="1" applyAlignment="1">
      <alignment vertical="center" wrapText="1"/>
    </xf>
    <xf numFmtId="0" fontId="7" fillId="11" borderId="1" xfId="0" applyFont="1" applyFill="1" applyBorder="1" applyAlignment="1">
      <alignment wrapText="1"/>
    </xf>
    <xf numFmtId="0" fontId="7" fillId="7" borderId="4" xfId="0" applyFont="1" applyFill="1" applyBorder="1" applyAlignment="1">
      <alignment wrapText="1"/>
    </xf>
    <xf numFmtId="0" fontId="7" fillId="7" borderId="12" xfId="0" applyFont="1" applyFill="1" applyBorder="1" applyAlignment="1">
      <alignment wrapText="1"/>
    </xf>
    <xf numFmtId="0" fontId="13" fillId="13" borderId="4" xfId="0" applyFont="1" applyFill="1" applyBorder="1" applyAlignment="1">
      <alignment horizontal="right"/>
    </xf>
    <xf numFmtId="0" fontId="13" fillId="13" borderId="11" xfId="0" applyFont="1" applyFill="1" applyBorder="1" applyAlignment="1">
      <alignment horizontal="right"/>
    </xf>
    <xf numFmtId="0" fontId="13" fillId="13" borderId="12" xfId="0" applyFont="1" applyFill="1" applyBorder="1" applyAlignment="1">
      <alignment horizontal="right"/>
    </xf>
    <xf numFmtId="0" fontId="7" fillId="12" borderId="5" xfId="0" applyFont="1" applyFill="1" applyBorder="1" applyAlignment="1">
      <alignment vertical="top" wrapText="1"/>
    </xf>
    <xf numFmtId="0" fontId="7" fillId="12" borderId="6" xfId="0" applyFont="1" applyFill="1" applyBorder="1" applyAlignment="1">
      <alignment vertical="top" wrapText="1"/>
    </xf>
    <xf numFmtId="0" fontId="7" fillId="12" borderId="7" xfId="0" applyFont="1" applyFill="1" applyBorder="1" applyAlignment="1">
      <alignment vertical="top" wrapText="1"/>
    </xf>
    <xf numFmtId="0" fontId="7" fillId="12" borderId="8" xfId="0" applyFont="1" applyFill="1" applyBorder="1" applyAlignment="1">
      <alignment vertical="top" wrapText="1"/>
    </xf>
    <xf numFmtId="0" fontId="7" fillId="12" borderId="1" xfId="0" applyFont="1" applyFill="1" applyBorder="1" applyAlignment="1">
      <alignment wrapText="1"/>
    </xf>
    <xf numFmtId="0" fontId="7" fillId="12" borderId="4" xfId="0" applyFont="1" applyFill="1" applyBorder="1" applyAlignment="1">
      <alignment wrapText="1"/>
    </xf>
    <xf numFmtId="0" fontId="7" fillId="12" borderId="12" xfId="0" applyFont="1" applyFill="1" applyBorder="1" applyAlignment="1">
      <alignment wrapText="1"/>
    </xf>
    <xf numFmtId="0" fontId="11" fillId="12" borderId="4" xfId="0" applyFont="1" applyFill="1" applyBorder="1" applyAlignment="1">
      <alignment horizontal="right" wrapText="1"/>
    </xf>
    <xf numFmtId="0" fontId="11" fillId="12" borderId="12" xfId="0" applyFont="1" applyFill="1" applyBorder="1" applyAlignment="1">
      <alignment horizontal="right" wrapText="1"/>
    </xf>
    <xf numFmtId="0" fontId="6" fillId="5" borderId="0" xfId="0" applyFont="1" applyFill="1" applyAlignment="1">
      <alignment vertical="center" wrapText="1"/>
    </xf>
  </cellXfs>
  <cellStyles count="4">
    <cellStyle name="Įprastas" xfId="0" builtinId="0"/>
    <cellStyle name="Įprastas 2" xfId="2"/>
    <cellStyle name="Kablelis" xfId="1" builtinId="3"/>
    <cellStyle name="Kablelis 2" xfId="3"/>
  </cellStyles>
  <dxfs count="0"/>
  <tableStyles count="0" defaultTableStyle="TableStyleMedium2" defaultPivotStyle="PivotStyleLight16"/>
  <colors>
    <mruColors>
      <color rgb="FFF49A6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15"/>
  <sheetViews>
    <sheetView tabSelected="1" workbookViewId="0">
      <selection activeCell="G25" sqref="G25"/>
    </sheetView>
  </sheetViews>
  <sheetFormatPr defaultColWidth="8.85546875" defaultRowHeight="15.75" x14ac:dyDescent="0.25"/>
  <cols>
    <col min="1" max="1" width="8.85546875" style="17"/>
    <col min="2" max="2" width="67.140625" style="17" customWidth="1"/>
    <col min="3" max="5" width="19.7109375" style="17" customWidth="1"/>
    <col min="6" max="6" width="21.28515625" style="17" customWidth="1"/>
    <col min="7" max="7" width="20" style="17" customWidth="1"/>
    <col min="8" max="8" width="16" style="17" bestFit="1" customWidth="1"/>
    <col min="9" max="9" width="22.85546875" style="17" customWidth="1"/>
    <col min="10" max="16384" width="8.85546875" style="17"/>
  </cols>
  <sheetData>
    <row r="1" spans="1:8" ht="18.75" x14ac:dyDescent="0.3">
      <c r="A1" s="230" t="s">
        <v>352</v>
      </c>
      <c r="B1" s="230"/>
      <c r="C1" s="230"/>
      <c r="D1" s="230"/>
      <c r="E1" s="230"/>
      <c r="F1" s="230"/>
    </row>
    <row r="3" spans="1:8" x14ac:dyDescent="0.25">
      <c r="A3" s="1"/>
      <c r="B3" s="6" t="s">
        <v>0</v>
      </c>
      <c r="C3" s="123" t="s">
        <v>1</v>
      </c>
      <c r="D3" s="127" t="s">
        <v>294</v>
      </c>
      <c r="E3" s="127" t="s">
        <v>295</v>
      </c>
      <c r="F3" s="128" t="s">
        <v>296</v>
      </c>
    </row>
    <row r="4" spans="1:8" x14ac:dyDescent="0.25">
      <c r="A4" s="229" t="s">
        <v>297</v>
      </c>
      <c r="B4" s="229"/>
      <c r="C4" s="229"/>
      <c r="D4" s="229"/>
      <c r="E4" s="229"/>
      <c r="F4" s="229"/>
    </row>
    <row r="5" spans="1:8" ht="31.5" x14ac:dyDescent="0.25">
      <c r="A5" s="86">
        <v>1</v>
      </c>
      <c r="B5" s="87" t="s">
        <v>298</v>
      </c>
      <c r="C5" s="91" t="s">
        <v>31</v>
      </c>
      <c r="D5" s="92">
        <v>14616472</v>
      </c>
      <c r="E5" s="129">
        <v>1096236</v>
      </c>
      <c r="F5" s="92">
        <v>12424000</v>
      </c>
    </row>
    <row r="6" spans="1:8" ht="31.5" x14ac:dyDescent="0.25">
      <c r="A6" s="204">
        <v>2</v>
      </c>
      <c r="B6" s="205" t="s">
        <v>299</v>
      </c>
      <c r="C6" s="205" t="s">
        <v>47</v>
      </c>
      <c r="D6" s="206">
        <v>2705882.35</v>
      </c>
      <c r="E6" s="207">
        <v>405882.35</v>
      </c>
      <c r="F6" s="208">
        <v>2300000</v>
      </c>
      <c r="G6" s="313"/>
    </row>
    <row r="7" spans="1:8" x14ac:dyDescent="0.25">
      <c r="A7" s="86">
        <v>3</v>
      </c>
      <c r="B7" s="87" t="s">
        <v>276</v>
      </c>
      <c r="C7" s="87" t="s">
        <v>97</v>
      </c>
      <c r="D7" s="130">
        <v>1764705.88</v>
      </c>
      <c r="E7" s="131">
        <v>264705.88</v>
      </c>
      <c r="F7" s="84">
        <v>1500000</v>
      </c>
      <c r="H7" s="75"/>
    </row>
    <row r="8" spans="1:8" x14ac:dyDescent="0.25">
      <c r="A8" s="86">
        <v>4</v>
      </c>
      <c r="B8" s="87" t="s">
        <v>277</v>
      </c>
      <c r="C8" s="17" t="s">
        <v>97</v>
      </c>
      <c r="D8" s="130">
        <v>1176470.5900000001</v>
      </c>
      <c r="E8" s="131">
        <v>176470.59</v>
      </c>
      <c r="F8" s="84">
        <v>1000000</v>
      </c>
    </row>
    <row r="9" spans="1:8" ht="31.5" x14ac:dyDescent="0.25">
      <c r="A9" s="86">
        <v>5</v>
      </c>
      <c r="B9" s="87" t="s">
        <v>300</v>
      </c>
      <c r="C9" s="87" t="s">
        <v>97</v>
      </c>
      <c r="D9" s="130">
        <v>176470.59</v>
      </c>
      <c r="E9" s="131">
        <v>26470.59</v>
      </c>
      <c r="F9" s="84">
        <v>150000</v>
      </c>
      <c r="G9" s="75"/>
    </row>
    <row r="10" spans="1:8" ht="31.5" x14ac:dyDescent="0.25">
      <c r="A10" s="86">
        <v>6</v>
      </c>
      <c r="B10" s="87" t="s">
        <v>275</v>
      </c>
      <c r="C10" s="87" t="s">
        <v>94</v>
      </c>
      <c r="D10" s="130">
        <v>1000000</v>
      </c>
      <c r="E10" s="131">
        <v>150000</v>
      </c>
      <c r="F10" s="102">
        <v>1200000</v>
      </c>
    </row>
    <row r="11" spans="1:8" ht="31.5" x14ac:dyDescent="0.25">
      <c r="A11" s="86">
        <v>7</v>
      </c>
      <c r="B11" s="87" t="s">
        <v>301</v>
      </c>
      <c r="C11" s="87" t="s">
        <v>46</v>
      </c>
      <c r="D11" s="130">
        <v>2750000</v>
      </c>
      <c r="E11" s="131">
        <v>412500</v>
      </c>
      <c r="F11" s="84">
        <v>2337500</v>
      </c>
    </row>
    <row r="12" spans="1:8" ht="31.5" x14ac:dyDescent="0.25">
      <c r="A12" s="86">
        <v>8</v>
      </c>
      <c r="B12" s="87" t="s">
        <v>302</v>
      </c>
      <c r="C12" s="87" t="s">
        <v>46</v>
      </c>
      <c r="D12" s="130">
        <v>1160000</v>
      </c>
      <c r="E12" s="131">
        <v>174000</v>
      </c>
      <c r="F12" s="84">
        <v>986000</v>
      </c>
      <c r="G12" s="75"/>
    </row>
    <row r="13" spans="1:8" x14ac:dyDescent="0.25">
      <c r="A13" s="4"/>
      <c r="B13" s="5"/>
      <c r="C13" s="133" t="s">
        <v>63</v>
      </c>
      <c r="D13" s="134">
        <f>SUM(D5:D12)</f>
        <v>25350001.41</v>
      </c>
      <c r="E13" s="135">
        <f>SUM(E5:E12)</f>
        <v>2706265.41</v>
      </c>
      <c r="F13" s="136">
        <f>SUM(F5:F12)</f>
        <v>21897500</v>
      </c>
    </row>
    <row r="15" spans="1:8" x14ac:dyDescent="0.25">
      <c r="D15" s="132"/>
      <c r="F15" s="75"/>
    </row>
  </sheetData>
  <mergeCells count="2">
    <mergeCell ref="A4:F4"/>
    <mergeCell ref="A1:F1"/>
  </mergeCells>
  <pageMargins left="0.7" right="0.7" top="0.75" bottom="0.75" header="0.3" footer="0.3"/>
  <pageSetup paperSize="9"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59999389629810485"/>
  </sheetPr>
  <dimension ref="A1:G16"/>
  <sheetViews>
    <sheetView workbookViewId="0">
      <selection activeCell="F20" sqref="F20"/>
    </sheetView>
  </sheetViews>
  <sheetFormatPr defaultRowHeight="15" x14ac:dyDescent="0.25"/>
  <cols>
    <col min="2" max="2" width="67.42578125" customWidth="1"/>
    <col min="3" max="3" width="16" customWidth="1"/>
    <col min="4" max="4" width="16.5703125" customWidth="1"/>
    <col min="5" max="5" width="26.28515625" customWidth="1"/>
    <col min="6" max="6" width="30" customWidth="1"/>
    <col min="7" max="7" width="9.85546875" bestFit="1" customWidth="1"/>
  </cols>
  <sheetData>
    <row r="1" spans="1:7" ht="15.75" x14ac:dyDescent="0.25">
      <c r="B1" s="29" t="s">
        <v>303</v>
      </c>
    </row>
    <row r="2" spans="1:7" ht="28.5" x14ac:dyDescent="0.25">
      <c r="A2" s="142" t="s">
        <v>304</v>
      </c>
      <c r="B2" s="142" t="s">
        <v>305</v>
      </c>
      <c r="C2" s="142" t="s">
        <v>306</v>
      </c>
      <c r="D2" s="142" t="s">
        <v>307</v>
      </c>
      <c r="E2" s="143" t="s">
        <v>308</v>
      </c>
      <c r="F2" s="142" t="s">
        <v>309</v>
      </c>
    </row>
    <row r="3" spans="1:7" ht="15.75" x14ac:dyDescent="0.25">
      <c r="A3" s="144"/>
      <c r="B3" s="144"/>
      <c r="C3" s="144"/>
      <c r="D3" s="144"/>
      <c r="E3" s="145"/>
      <c r="F3" s="146"/>
    </row>
    <row r="4" spans="1:7" ht="30" x14ac:dyDescent="0.25">
      <c r="A4" s="147" t="s">
        <v>310</v>
      </c>
      <c r="B4" s="148" t="s">
        <v>311</v>
      </c>
      <c r="C4" s="149">
        <v>6000000</v>
      </c>
      <c r="D4" s="150">
        <f>C4*0.7</f>
        <v>4200000</v>
      </c>
      <c r="E4" s="145" t="s">
        <v>312</v>
      </c>
      <c r="F4" s="151" t="s">
        <v>313</v>
      </c>
    </row>
    <row r="5" spans="1:7" ht="45" x14ac:dyDescent="0.25">
      <c r="A5" s="147" t="s">
        <v>314</v>
      </c>
      <c r="B5" s="152" t="s">
        <v>315</v>
      </c>
      <c r="C5" s="149">
        <v>4900000</v>
      </c>
      <c r="D5" s="150">
        <f>C5*0.8</f>
        <v>3920000</v>
      </c>
      <c r="E5" s="145" t="s">
        <v>316</v>
      </c>
      <c r="F5" s="151" t="s">
        <v>317</v>
      </c>
    </row>
    <row r="6" spans="1:7" ht="45" x14ac:dyDescent="0.25">
      <c r="A6" s="147" t="s">
        <v>318</v>
      </c>
      <c r="B6" s="153" t="s">
        <v>159</v>
      </c>
      <c r="C6" s="149">
        <v>17000000</v>
      </c>
      <c r="D6" s="154">
        <f>9843195+2550000</f>
        <v>12393195</v>
      </c>
      <c r="E6" s="145" t="s">
        <v>319</v>
      </c>
      <c r="F6" s="151" t="s">
        <v>320</v>
      </c>
    </row>
    <row r="7" spans="1:7" ht="60" x14ac:dyDescent="0.25">
      <c r="A7" s="147" t="s">
        <v>321</v>
      </c>
      <c r="B7" s="153" t="s">
        <v>239</v>
      </c>
      <c r="C7" s="155">
        <v>3800000</v>
      </c>
      <c r="D7" s="150">
        <f>C7*0.85</f>
        <v>3230000</v>
      </c>
      <c r="E7" s="156" t="s">
        <v>322</v>
      </c>
      <c r="F7" s="151" t="s">
        <v>323</v>
      </c>
    </row>
    <row r="8" spans="1:7" ht="105" x14ac:dyDescent="0.25">
      <c r="A8" s="157" t="s">
        <v>324</v>
      </c>
      <c r="B8" s="148" t="s">
        <v>238</v>
      </c>
      <c r="C8" s="155">
        <v>2300000</v>
      </c>
      <c r="D8" s="150">
        <f>C8*0.85</f>
        <v>1955000</v>
      </c>
      <c r="E8" s="156" t="s">
        <v>325</v>
      </c>
      <c r="F8" s="146" t="s">
        <v>326</v>
      </c>
    </row>
    <row r="9" spans="1:7" ht="90" x14ac:dyDescent="0.25">
      <c r="A9" s="158" t="s">
        <v>327</v>
      </c>
      <c r="B9" s="159" t="s">
        <v>328</v>
      </c>
      <c r="C9" s="160">
        <v>8000000</v>
      </c>
      <c r="D9" s="160">
        <f>C9*0.8</f>
        <v>6400000</v>
      </c>
      <c r="E9" s="161" t="s">
        <v>329</v>
      </c>
      <c r="F9" s="151" t="s">
        <v>330</v>
      </c>
    </row>
    <row r="10" spans="1:7" ht="30" x14ac:dyDescent="0.25">
      <c r="A10" s="147" t="s">
        <v>331</v>
      </c>
      <c r="B10" s="152" t="s">
        <v>332</v>
      </c>
      <c r="C10" s="162">
        <v>2900650</v>
      </c>
      <c r="D10" s="162">
        <f>C10*0.85</f>
        <v>2465552.5</v>
      </c>
      <c r="E10" s="145" t="s">
        <v>333</v>
      </c>
      <c r="F10" s="163" t="s">
        <v>334</v>
      </c>
      <c r="G10" s="164"/>
    </row>
    <row r="11" spans="1:7" ht="30" x14ac:dyDescent="0.25">
      <c r="A11" s="165" t="s">
        <v>335</v>
      </c>
      <c r="B11" s="166" t="s">
        <v>214</v>
      </c>
      <c r="C11" s="167"/>
      <c r="D11" s="167">
        <v>3000000</v>
      </c>
      <c r="E11" s="168"/>
      <c r="F11" s="169"/>
    </row>
    <row r="12" spans="1:7" x14ac:dyDescent="0.25">
      <c r="A12" s="165" t="s">
        <v>336</v>
      </c>
      <c r="B12" s="166" t="s">
        <v>215</v>
      </c>
      <c r="C12" s="167"/>
      <c r="D12" s="167">
        <v>1000000</v>
      </c>
      <c r="E12" s="168"/>
      <c r="F12" s="169"/>
    </row>
    <row r="13" spans="1:7" ht="135" x14ac:dyDescent="0.25">
      <c r="A13" s="165" t="s">
        <v>337</v>
      </c>
      <c r="B13" s="166" t="s">
        <v>338</v>
      </c>
      <c r="C13" s="167"/>
      <c r="D13" s="167">
        <v>2910000</v>
      </c>
      <c r="E13" s="168"/>
      <c r="F13" s="169"/>
      <c r="G13" s="164"/>
    </row>
    <row r="14" spans="1:7" x14ac:dyDescent="0.25">
      <c r="A14" s="170"/>
      <c r="B14" s="171"/>
      <c r="C14" s="162"/>
      <c r="D14" s="162"/>
      <c r="E14" s="145"/>
      <c r="F14" s="163"/>
    </row>
    <row r="15" spans="1:7" x14ac:dyDescent="0.25">
      <c r="A15" s="170"/>
      <c r="B15" s="171"/>
      <c r="C15" s="162"/>
      <c r="D15" s="162"/>
      <c r="E15" s="145"/>
      <c r="F15" s="163"/>
    </row>
    <row r="16" spans="1:7" x14ac:dyDescent="0.25">
      <c r="A16" s="250" t="s">
        <v>339</v>
      </c>
      <c r="B16" s="251"/>
      <c r="C16" s="172">
        <f>SUM(C4:C10)</f>
        <v>44900650</v>
      </c>
      <c r="D16" s="172">
        <f>SUM(D4:D13)</f>
        <v>41473747.5</v>
      </c>
      <c r="E16" s="173"/>
      <c r="F16" s="174"/>
    </row>
  </sheetData>
  <mergeCells count="1">
    <mergeCell ref="A16:B16"/>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P38"/>
  <sheetViews>
    <sheetView workbookViewId="0">
      <selection activeCell="P14" sqref="P14"/>
    </sheetView>
  </sheetViews>
  <sheetFormatPr defaultRowHeight="15.75" x14ac:dyDescent="0.25"/>
  <cols>
    <col min="6" max="6" width="15.140625" customWidth="1"/>
    <col min="7" max="7" width="17.140625" customWidth="1"/>
    <col min="8" max="8" width="17.85546875" customWidth="1"/>
    <col min="9" max="9" width="19" style="77" customWidth="1"/>
    <col min="10" max="10" width="18" style="77" customWidth="1"/>
    <col min="11" max="11" width="17.28515625" style="77" customWidth="1"/>
    <col min="12" max="12" width="17.7109375" style="77" customWidth="1"/>
    <col min="13" max="13" width="18.28515625" style="77" customWidth="1"/>
    <col min="14" max="14" width="17.85546875" customWidth="1"/>
    <col min="15" max="15" width="20.140625" customWidth="1"/>
    <col min="16" max="16" width="42.28515625" customWidth="1"/>
  </cols>
  <sheetData>
    <row r="1" spans="1:16" ht="47.25" x14ac:dyDescent="0.25">
      <c r="A1" s="252" t="s">
        <v>160</v>
      </c>
      <c r="B1" s="252"/>
      <c r="C1" s="81" t="s">
        <v>161</v>
      </c>
      <c r="D1" s="81" t="s">
        <v>162</v>
      </c>
      <c r="E1" s="252" t="s">
        <v>163</v>
      </c>
      <c r="F1" s="252"/>
      <c r="G1" s="81" t="s">
        <v>164</v>
      </c>
      <c r="H1" s="57" t="s">
        <v>165</v>
      </c>
      <c r="I1" s="82" t="s">
        <v>217</v>
      </c>
      <c r="J1" s="82" t="s">
        <v>218</v>
      </c>
      <c r="K1" s="82" t="s">
        <v>219</v>
      </c>
      <c r="L1" s="82" t="s">
        <v>220</v>
      </c>
      <c r="M1" s="81" t="s">
        <v>221</v>
      </c>
      <c r="N1" s="81" t="s">
        <v>222</v>
      </c>
      <c r="O1" s="81" t="s">
        <v>223</v>
      </c>
    </row>
    <row r="2" spans="1:16" x14ac:dyDescent="0.25">
      <c r="A2" s="253" t="s">
        <v>166</v>
      </c>
      <c r="B2" s="254"/>
      <c r="C2" s="33" t="s">
        <v>167</v>
      </c>
      <c r="D2" s="33" t="s">
        <v>168</v>
      </c>
      <c r="E2" s="259" t="s">
        <v>169</v>
      </c>
      <c r="F2" s="259"/>
      <c r="G2" s="34">
        <v>17090745.841094173</v>
      </c>
      <c r="H2" s="58">
        <f>SUM(I2:O2)</f>
        <v>9633631</v>
      </c>
      <c r="I2" s="95">
        <v>0</v>
      </c>
      <c r="J2" s="175">
        <v>390000</v>
      </c>
      <c r="K2" s="224">
        <v>4939631</v>
      </c>
      <c r="L2" s="95">
        <v>0</v>
      </c>
      <c r="M2" s="98">
        <v>0</v>
      </c>
      <c r="N2" s="197">
        <v>2300000</v>
      </c>
      <c r="O2" s="98">
        <v>2004000</v>
      </c>
    </row>
    <row r="3" spans="1:16" x14ac:dyDescent="0.25">
      <c r="A3" s="255"/>
      <c r="B3" s="256"/>
      <c r="C3" s="33" t="s">
        <v>170</v>
      </c>
      <c r="D3" s="33" t="s">
        <v>171</v>
      </c>
      <c r="E3" s="259" t="s">
        <v>172</v>
      </c>
      <c r="F3" s="259"/>
      <c r="G3" s="34">
        <v>3836196.1887923614</v>
      </c>
      <c r="H3" s="58">
        <f>SUM(I3:O3)</f>
        <v>3553700</v>
      </c>
      <c r="I3" s="175">
        <v>1600000</v>
      </c>
      <c r="J3" s="95">
        <v>0</v>
      </c>
      <c r="K3" s="224">
        <v>798000</v>
      </c>
      <c r="L3" s="95">
        <v>0</v>
      </c>
      <c r="M3" s="99">
        <v>400000</v>
      </c>
      <c r="N3" s="98">
        <v>700000</v>
      </c>
      <c r="O3" s="98">
        <v>55700</v>
      </c>
    </row>
    <row r="4" spans="1:16" x14ac:dyDescent="0.25">
      <c r="A4" s="255"/>
      <c r="B4" s="256"/>
      <c r="C4" s="260" t="s">
        <v>173</v>
      </c>
      <c r="D4" s="35" t="s">
        <v>174</v>
      </c>
      <c r="E4" s="259" t="s">
        <v>175</v>
      </c>
      <c r="F4" s="259"/>
      <c r="G4" s="34">
        <v>860685.04235726059</v>
      </c>
      <c r="H4" s="58">
        <f>SUM(I4:O4)</f>
        <v>312500</v>
      </c>
      <c r="I4" s="186">
        <v>312500</v>
      </c>
      <c r="J4" s="96">
        <v>0</v>
      </c>
      <c r="K4" s="224">
        <v>0</v>
      </c>
      <c r="L4" s="95">
        <v>0</v>
      </c>
      <c r="M4" s="98">
        <v>0</v>
      </c>
      <c r="N4" s="98">
        <v>0</v>
      </c>
      <c r="O4" s="98">
        <v>0</v>
      </c>
    </row>
    <row r="5" spans="1:16" x14ac:dyDescent="0.25">
      <c r="A5" s="255"/>
      <c r="B5" s="256"/>
      <c r="C5" s="261"/>
      <c r="D5" s="263" t="s">
        <v>176</v>
      </c>
      <c r="E5" s="259" t="s">
        <v>177</v>
      </c>
      <c r="F5" s="259"/>
      <c r="G5" s="34">
        <v>4057515.1996842283</v>
      </c>
      <c r="H5" s="58">
        <f>SUM(I5:O5)</f>
        <v>1092500</v>
      </c>
      <c r="I5" s="175">
        <v>42500</v>
      </c>
      <c r="J5" s="95">
        <v>0</v>
      </c>
      <c r="K5" s="224">
        <v>1050000</v>
      </c>
      <c r="L5" s="95">
        <v>0</v>
      </c>
      <c r="M5" s="98">
        <v>0</v>
      </c>
      <c r="N5" s="98">
        <v>0</v>
      </c>
      <c r="O5" s="98">
        <v>0</v>
      </c>
    </row>
    <row r="6" spans="1:16" x14ac:dyDescent="0.25">
      <c r="A6" s="257"/>
      <c r="B6" s="258"/>
      <c r="C6" s="262"/>
      <c r="D6" s="264"/>
      <c r="E6" s="259" t="s">
        <v>178</v>
      </c>
      <c r="F6" s="259"/>
      <c r="G6" s="34">
        <v>3762238.7526526623</v>
      </c>
      <c r="H6" s="58">
        <f>SUM(I6:O6)</f>
        <v>500000</v>
      </c>
      <c r="I6" s="95">
        <v>0</v>
      </c>
      <c r="J6" s="97">
        <v>0</v>
      </c>
      <c r="K6" s="225">
        <v>500000</v>
      </c>
      <c r="L6" s="95">
        <v>0</v>
      </c>
      <c r="M6" s="98">
        <v>0</v>
      </c>
      <c r="N6" s="98">
        <v>0</v>
      </c>
      <c r="O6" s="98">
        <v>0</v>
      </c>
    </row>
    <row r="7" spans="1:16" x14ac:dyDescent="0.25">
      <c r="A7" s="59"/>
      <c r="B7" s="60"/>
      <c r="C7" s="60"/>
      <c r="D7" s="60"/>
      <c r="E7" s="60"/>
      <c r="F7" s="36" t="s">
        <v>63</v>
      </c>
      <c r="G7" s="37">
        <f>SUM(G2:G6)</f>
        <v>29607381.024580691</v>
      </c>
      <c r="H7" s="61">
        <f>SUM(H2:H6)</f>
        <v>15092331</v>
      </c>
      <c r="I7" s="76"/>
      <c r="J7" s="76"/>
      <c r="K7" s="76"/>
      <c r="L7" s="76"/>
      <c r="M7" s="56"/>
      <c r="N7" s="56"/>
      <c r="O7" s="56"/>
    </row>
    <row r="8" spans="1:16" x14ac:dyDescent="0.25">
      <c r="A8" s="265" t="s">
        <v>179</v>
      </c>
      <c r="B8" s="266"/>
      <c r="C8" s="38" t="s">
        <v>180</v>
      </c>
      <c r="D8" s="271" t="s">
        <v>181</v>
      </c>
      <c r="E8" s="274" t="s">
        <v>182</v>
      </c>
      <c r="F8" s="274"/>
      <c r="G8" s="39">
        <v>9015183.9986680988</v>
      </c>
      <c r="H8" s="62">
        <f>SUM(I8:O8)</f>
        <v>13110000</v>
      </c>
      <c r="I8" s="175">
        <v>4000000</v>
      </c>
      <c r="J8" s="175">
        <v>3000000</v>
      </c>
      <c r="K8" s="224">
        <v>4500000</v>
      </c>
      <c r="L8" s="95">
        <v>0</v>
      </c>
      <c r="M8" s="98">
        <v>0</v>
      </c>
      <c r="N8" s="176">
        <v>110000</v>
      </c>
      <c r="O8" s="176">
        <v>1500000</v>
      </c>
    </row>
    <row r="9" spans="1:16" x14ac:dyDescent="0.25">
      <c r="A9" s="267"/>
      <c r="B9" s="268"/>
      <c r="C9" s="38" t="s">
        <v>180</v>
      </c>
      <c r="D9" s="272"/>
      <c r="E9" s="274" t="s">
        <v>183</v>
      </c>
      <c r="F9" s="274"/>
      <c r="G9" s="39">
        <v>13561137.959890073</v>
      </c>
      <c r="H9" s="62">
        <f t="shared" ref="H9:H11" si="0">SUM(I9:O9)</f>
        <v>9375806</v>
      </c>
      <c r="I9" s="178">
        <v>1895806</v>
      </c>
      <c r="J9" s="175">
        <v>2450000</v>
      </c>
      <c r="K9" s="224">
        <v>1100000</v>
      </c>
      <c r="L9" s="95">
        <v>0</v>
      </c>
      <c r="M9" s="176">
        <v>200000</v>
      </c>
      <c r="N9" s="176">
        <v>680000</v>
      </c>
      <c r="O9" s="176">
        <v>3050000</v>
      </c>
      <c r="P9" s="108"/>
    </row>
    <row r="10" spans="1:16" x14ac:dyDescent="0.25">
      <c r="A10" s="267"/>
      <c r="B10" s="268"/>
      <c r="C10" s="38" t="s">
        <v>180</v>
      </c>
      <c r="D10" s="272"/>
      <c r="E10" s="274" t="s">
        <v>184</v>
      </c>
      <c r="F10" s="274"/>
      <c r="G10" s="39">
        <v>3883964.2086431892</v>
      </c>
      <c r="H10" s="62">
        <f t="shared" si="0"/>
        <v>2332500</v>
      </c>
      <c r="I10" s="175">
        <v>722500</v>
      </c>
      <c r="J10" s="175">
        <v>0</v>
      </c>
      <c r="K10" s="224">
        <v>500000</v>
      </c>
      <c r="L10" s="95">
        <v>0</v>
      </c>
      <c r="M10" s="75">
        <v>0</v>
      </c>
      <c r="N10" s="176">
        <v>410000</v>
      </c>
      <c r="O10" s="176">
        <v>700000</v>
      </c>
      <c r="P10" s="80"/>
    </row>
    <row r="11" spans="1:16" x14ac:dyDescent="0.25">
      <c r="A11" s="269"/>
      <c r="B11" s="270"/>
      <c r="C11" s="38" t="s">
        <v>185</v>
      </c>
      <c r="D11" s="273"/>
      <c r="E11" s="274" t="s">
        <v>186</v>
      </c>
      <c r="F11" s="274"/>
      <c r="G11" s="39">
        <v>5531315.3797149844</v>
      </c>
      <c r="H11" s="62">
        <f t="shared" si="0"/>
        <v>12857764</v>
      </c>
      <c r="I11" s="175">
        <v>7857764</v>
      </c>
      <c r="J11" s="175">
        <v>4000000</v>
      </c>
      <c r="K11" s="224">
        <v>0</v>
      </c>
      <c r="L11" s="95">
        <v>0</v>
      </c>
      <c r="M11" s="176">
        <v>1000000</v>
      </c>
      <c r="N11" s="98">
        <v>0</v>
      </c>
      <c r="O11" s="98">
        <v>0</v>
      </c>
    </row>
    <row r="12" spans="1:16" x14ac:dyDescent="0.25">
      <c r="A12" s="63"/>
      <c r="B12" s="277" t="s">
        <v>63</v>
      </c>
      <c r="C12" s="277"/>
      <c r="D12" s="277"/>
      <c r="E12" s="277"/>
      <c r="F12" s="278"/>
      <c r="G12" s="40">
        <f>SUM(G8:G11)</f>
        <v>31991601.546916347</v>
      </c>
      <c r="H12" s="64">
        <f>SUM(H8:H11)</f>
        <v>37676070</v>
      </c>
      <c r="I12" s="78"/>
      <c r="J12" s="78"/>
      <c r="K12" s="78"/>
      <c r="L12" s="78"/>
      <c r="M12" s="55"/>
      <c r="N12" s="55"/>
      <c r="O12" s="55"/>
    </row>
    <row r="13" spans="1:16" x14ac:dyDescent="0.25">
      <c r="A13" s="279" t="s">
        <v>187</v>
      </c>
      <c r="B13" s="280"/>
      <c r="C13" s="41" t="s">
        <v>188</v>
      </c>
      <c r="D13" s="42" t="s">
        <v>189</v>
      </c>
      <c r="E13" s="283" t="s">
        <v>208</v>
      </c>
      <c r="F13" s="283"/>
      <c r="G13" s="43">
        <v>2126998.6496768934</v>
      </c>
      <c r="H13" s="65">
        <f>SUM(I13:O13)</f>
        <v>2211523</v>
      </c>
      <c r="I13" s="175">
        <v>554523</v>
      </c>
      <c r="J13" s="178">
        <v>1077000</v>
      </c>
      <c r="K13" s="224">
        <v>80000</v>
      </c>
      <c r="L13" s="175">
        <v>0</v>
      </c>
      <c r="M13" s="98">
        <v>0</v>
      </c>
      <c r="N13" s="176">
        <v>100000</v>
      </c>
      <c r="O13" s="176">
        <v>400000</v>
      </c>
    </row>
    <row r="14" spans="1:16" x14ac:dyDescent="0.25">
      <c r="A14" s="281"/>
      <c r="B14" s="282"/>
      <c r="C14" s="41"/>
      <c r="D14" s="42" t="s">
        <v>190</v>
      </c>
      <c r="E14" s="284" t="s">
        <v>191</v>
      </c>
      <c r="F14" s="285"/>
      <c r="G14" s="44">
        <v>8928513.0149027258</v>
      </c>
      <c r="H14" s="65">
        <f>SUM(I14:O14)</f>
        <v>2675429</v>
      </c>
      <c r="I14" s="175">
        <v>1000000</v>
      </c>
      <c r="J14" s="175">
        <v>330000</v>
      </c>
      <c r="K14" s="224">
        <v>200000</v>
      </c>
      <c r="L14" s="175">
        <v>95429</v>
      </c>
      <c r="M14" s="176">
        <v>450000</v>
      </c>
      <c r="N14" s="98">
        <v>100000</v>
      </c>
      <c r="O14" s="177">
        <v>500000</v>
      </c>
    </row>
    <row r="15" spans="1:16" x14ac:dyDescent="0.25">
      <c r="A15" s="286" t="s">
        <v>63</v>
      </c>
      <c r="B15" s="287"/>
      <c r="C15" s="287"/>
      <c r="D15" s="287"/>
      <c r="E15" s="287"/>
      <c r="F15" s="288"/>
      <c r="G15" s="45">
        <f>SUM(G13:G14)</f>
        <v>11055511.664579619</v>
      </c>
      <c r="H15" s="66">
        <f>SUM(H13:H14)</f>
        <v>4886952</v>
      </c>
      <c r="I15" s="78"/>
      <c r="J15" s="78"/>
      <c r="K15" s="78"/>
      <c r="L15" s="78"/>
      <c r="M15" s="55"/>
      <c r="N15" s="55"/>
      <c r="O15" s="55"/>
    </row>
    <row r="16" spans="1:16" x14ac:dyDescent="0.25">
      <c r="A16" s="289" t="s">
        <v>192</v>
      </c>
      <c r="B16" s="290"/>
      <c r="C16" s="46" t="s">
        <v>193</v>
      </c>
      <c r="D16" s="47" t="s">
        <v>194</v>
      </c>
      <c r="E16" s="293" t="s">
        <v>195</v>
      </c>
      <c r="F16" s="293"/>
      <c r="G16" s="48">
        <v>2459100.1210207441</v>
      </c>
      <c r="H16" s="67">
        <f>SUM(I16:O16)</f>
        <v>0</v>
      </c>
      <c r="I16" s="95">
        <v>0</v>
      </c>
      <c r="J16" s="95">
        <v>0</v>
      </c>
      <c r="K16" s="95">
        <v>0</v>
      </c>
      <c r="L16" s="95">
        <v>0</v>
      </c>
      <c r="M16" s="98">
        <v>0</v>
      </c>
      <c r="N16" s="98">
        <v>0</v>
      </c>
      <c r="O16" s="98">
        <v>0</v>
      </c>
    </row>
    <row r="17" spans="1:16" x14ac:dyDescent="0.25">
      <c r="A17" s="291"/>
      <c r="B17" s="292"/>
      <c r="C17" s="49" t="s">
        <v>196</v>
      </c>
      <c r="D17" s="47" t="s">
        <v>197</v>
      </c>
      <c r="E17" s="293" t="s">
        <v>198</v>
      </c>
      <c r="F17" s="293"/>
      <c r="G17" s="48">
        <v>40890556.178364396</v>
      </c>
      <c r="H17" s="67">
        <f>SUM(I17:O17)</f>
        <v>37641516</v>
      </c>
      <c r="I17" s="175">
        <v>22446087</v>
      </c>
      <c r="J17" s="95">
        <v>0</v>
      </c>
      <c r="K17" s="95">
        <v>0</v>
      </c>
      <c r="L17" s="175">
        <v>2900000</v>
      </c>
      <c r="M17" s="193">
        <v>12295429</v>
      </c>
      <c r="N17" s="98">
        <v>0</v>
      </c>
      <c r="O17" s="98">
        <v>0</v>
      </c>
      <c r="P17" s="80"/>
    </row>
    <row r="18" spans="1:16" x14ac:dyDescent="0.25">
      <c r="A18" s="68"/>
      <c r="B18" s="294" t="s">
        <v>63</v>
      </c>
      <c r="C18" s="294"/>
      <c r="D18" s="294"/>
      <c r="E18" s="294"/>
      <c r="F18" s="295"/>
      <c r="G18" s="50">
        <f>SUM(G16:G17)</f>
        <v>43349656.299385138</v>
      </c>
      <c r="H18" s="69">
        <f>SUM(H16:H17)</f>
        <v>37641516</v>
      </c>
      <c r="I18" s="78"/>
      <c r="J18" s="78"/>
      <c r="K18" s="78"/>
      <c r="L18" s="78"/>
      <c r="M18" s="55"/>
      <c r="N18" s="55"/>
      <c r="O18" s="55"/>
    </row>
    <row r="19" spans="1:16" x14ac:dyDescent="0.25">
      <c r="A19" s="296" t="s">
        <v>199</v>
      </c>
      <c r="B19" s="297"/>
      <c r="C19" s="137" t="s">
        <v>200</v>
      </c>
      <c r="D19" s="51" t="s">
        <v>201</v>
      </c>
      <c r="E19" s="298" t="s">
        <v>343</v>
      </c>
      <c r="F19" s="298"/>
      <c r="G19" s="52">
        <v>5410020.266245638</v>
      </c>
      <c r="H19" s="70">
        <f>SUM(I19:O19)</f>
        <v>21897500</v>
      </c>
      <c r="I19" s="95">
        <v>0</v>
      </c>
      <c r="J19" s="175">
        <v>12424000</v>
      </c>
      <c r="K19" s="224">
        <v>2300000</v>
      </c>
      <c r="L19" s="95">
        <v>0</v>
      </c>
      <c r="M19" s="176">
        <v>2650000</v>
      </c>
      <c r="N19" s="98">
        <v>1200000</v>
      </c>
      <c r="O19" s="98">
        <v>3323500</v>
      </c>
      <c r="P19" s="196"/>
    </row>
    <row r="20" spans="1:16" x14ac:dyDescent="0.25">
      <c r="A20" s="71"/>
      <c r="B20" s="275" t="s">
        <v>63</v>
      </c>
      <c r="C20" s="275"/>
      <c r="D20" s="275"/>
      <c r="E20" s="275"/>
      <c r="F20" s="276"/>
      <c r="G20" s="53">
        <f>SUM(G19:G19)</f>
        <v>5410020.266245638</v>
      </c>
      <c r="H20" s="72">
        <f>SUM(H19:H19)</f>
        <v>21897500</v>
      </c>
      <c r="I20" s="78"/>
      <c r="J20" s="78"/>
      <c r="K20" s="78"/>
      <c r="L20" s="78"/>
      <c r="M20" s="55"/>
      <c r="N20" s="55"/>
      <c r="O20" s="55"/>
    </row>
    <row r="21" spans="1:16" ht="31.5" x14ac:dyDescent="0.25">
      <c r="A21" s="304" t="s">
        <v>202</v>
      </c>
      <c r="B21" s="305"/>
      <c r="C21" s="54" t="s">
        <v>203</v>
      </c>
      <c r="D21" s="54" t="s">
        <v>204</v>
      </c>
      <c r="E21" s="308" t="s">
        <v>205</v>
      </c>
      <c r="F21" s="308"/>
      <c r="G21" s="73"/>
      <c r="H21" s="55"/>
      <c r="I21" s="78"/>
      <c r="J21" s="78"/>
      <c r="K21" s="78"/>
      <c r="L21" s="78"/>
      <c r="M21" s="55"/>
      <c r="N21" s="55"/>
      <c r="O21" s="55"/>
    </row>
    <row r="22" spans="1:16" x14ac:dyDescent="0.25">
      <c r="A22" s="306"/>
      <c r="B22" s="307"/>
      <c r="C22" s="54"/>
      <c r="D22" s="54"/>
      <c r="E22" s="309" t="s">
        <v>340</v>
      </c>
      <c r="F22" s="310"/>
      <c r="G22" s="55"/>
      <c r="H22" s="55">
        <v>34563747.5</v>
      </c>
      <c r="I22" s="175">
        <v>34563748</v>
      </c>
      <c r="J22" s="175">
        <v>0</v>
      </c>
      <c r="K22" s="95">
        <v>0</v>
      </c>
      <c r="L22" s="100"/>
      <c r="M22" s="98"/>
      <c r="N22" s="98"/>
      <c r="O22" s="98"/>
    </row>
    <row r="23" spans="1:16" x14ac:dyDescent="0.25">
      <c r="A23" s="306"/>
      <c r="B23" s="307"/>
      <c r="C23" s="54"/>
      <c r="D23" s="54"/>
      <c r="E23" s="309" t="s">
        <v>216</v>
      </c>
      <c r="F23" s="310"/>
      <c r="G23" s="55"/>
      <c r="H23" s="55">
        <v>6910000</v>
      </c>
      <c r="I23" s="175">
        <v>0</v>
      </c>
      <c r="J23" s="175">
        <v>6910000</v>
      </c>
      <c r="K23" s="95">
        <v>0</v>
      </c>
      <c r="L23" s="95"/>
      <c r="M23" s="98"/>
      <c r="N23" s="98"/>
      <c r="O23" s="98"/>
    </row>
    <row r="24" spans="1:16" x14ac:dyDescent="0.25">
      <c r="A24" s="306"/>
      <c r="B24" s="307"/>
      <c r="C24" s="54"/>
      <c r="D24" s="54"/>
      <c r="E24" s="311" t="s">
        <v>63</v>
      </c>
      <c r="F24" s="312"/>
      <c r="G24" s="56">
        <v>36730540</v>
      </c>
      <c r="H24" s="56">
        <f>SUM(H22:H23)</f>
        <v>41473747.5</v>
      </c>
      <c r="I24" s="78"/>
      <c r="J24" s="78"/>
      <c r="K24" s="78"/>
      <c r="L24" s="78"/>
      <c r="M24" s="55"/>
      <c r="N24" s="55"/>
      <c r="O24" s="55"/>
    </row>
    <row r="25" spans="1:16" ht="31.5" x14ac:dyDescent="0.25">
      <c r="A25" s="306"/>
      <c r="B25" s="307"/>
      <c r="C25" s="33" t="s">
        <v>206</v>
      </c>
      <c r="D25" s="33" t="s">
        <v>207</v>
      </c>
      <c r="E25" s="259" t="s">
        <v>209</v>
      </c>
      <c r="F25" s="259"/>
      <c r="G25" s="58"/>
      <c r="H25" s="58"/>
      <c r="I25" s="78"/>
      <c r="J25" s="78"/>
      <c r="K25" s="78"/>
      <c r="L25" s="78"/>
      <c r="M25" s="55"/>
      <c r="N25" s="55"/>
      <c r="O25" s="55"/>
    </row>
    <row r="26" spans="1:16" x14ac:dyDescent="0.25">
      <c r="A26" s="306"/>
      <c r="B26" s="307"/>
      <c r="C26" s="33"/>
      <c r="D26" s="33"/>
      <c r="E26" s="299" t="s">
        <v>210</v>
      </c>
      <c r="F26" s="300"/>
      <c r="G26" s="58"/>
      <c r="H26" s="58"/>
      <c r="I26" s="95">
        <v>0</v>
      </c>
      <c r="J26" s="175">
        <v>1914428</v>
      </c>
      <c r="K26" s="224">
        <v>500000</v>
      </c>
      <c r="L26" s="175">
        <v>8000000</v>
      </c>
      <c r="M26" s="176">
        <v>0</v>
      </c>
      <c r="N26" s="176">
        <v>300000</v>
      </c>
      <c r="O26" s="98">
        <v>7687228</v>
      </c>
    </row>
    <row r="27" spans="1:16" x14ac:dyDescent="0.25">
      <c r="A27" s="306"/>
      <c r="B27" s="307"/>
      <c r="C27" s="33"/>
      <c r="D27" s="33"/>
      <c r="E27" s="299" t="s">
        <v>211</v>
      </c>
      <c r="F27" s="300"/>
      <c r="G27" s="58"/>
      <c r="H27" s="58"/>
      <c r="I27" s="95">
        <v>0</v>
      </c>
      <c r="J27" s="175">
        <v>0</v>
      </c>
      <c r="K27" s="224">
        <v>2300000</v>
      </c>
      <c r="L27" s="178">
        <v>0</v>
      </c>
      <c r="M27" s="176">
        <v>0</v>
      </c>
      <c r="N27" s="98">
        <v>5228429</v>
      </c>
      <c r="O27" s="98">
        <v>0</v>
      </c>
    </row>
    <row r="28" spans="1:16" x14ac:dyDescent="0.25">
      <c r="A28" s="306"/>
      <c r="B28" s="307"/>
      <c r="C28" s="33"/>
      <c r="D28" s="33"/>
      <c r="E28" s="299" t="s">
        <v>212</v>
      </c>
      <c r="F28" s="300"/>
      <c r="G28" s="58"/>
      <c r="H28" s="58"/>
      <c r="I28" s="95">
        <v>0</v>
      </c>
      <c r="J28" s="175">
        <v>1500000</v>
      </c>
      <c r="K28" s="224">
        <v>4227798</v>
      </c>
      <c r="L28" s="175">
        <v>0</v>
      </c>
      <c r="M28" s="176">
        <v>2000000</v>
      </c>
      <c r="N28" s="176">
        <v>2367000</v>
      </c>
      <c r="O28" s="98">
        <v>4775000</v>
      </c>
    </row>
    <row r="29" spans="1:16" x14ac:dyDescent="0.25">
      <c r="A29" s="306"/>
      <c r="B29" s="307"/>
      <c r="C29" s="33"/>
      <c r="D29" s="33"/>
      <c r="E29" s="187"/>
      <c r="F29" s="188" t="s">
        <v>63</v>
      </c>
      <c r="G29" s="189">
        <v>38576524.059118703</v>
      </c>
      <c r="H29" s="189">
        <f>SUM(I26:O28)</f>
        <v>40799883</v>
      </c>
      <c r="I29" s="78"/>
      <c r="J29" s="78"/>
      <c r="K29" s="78"/>
      <c r="L29" s="78"/>
      <c r="M29" s="55"/>
      <c r="N29" s="55"/>
      <c r="O29" s="55"/>
    </row>
    <row r="30" spans="1:16" x14ac:dyDescent="0.25">
      <c r="A30" s="301" t="s">
        <v>213</v>
      </c>
      <c r="B30" s="302"/>
      <c r="C30" s="302"/>
      <c r="D30" s="302"/>
      <c r="E30" s="302"/>
      <c r="F30" s="303"/>
      <c r="G30" s="74">
        <f>SUM($G$7,$G$12,$G$15,$G$18,$G$20,$G$24,$G$29)</f>
        <v>196721234.86082613</v>
      </c>
      <c r="H30" s="74">
        <f>SUM(I30:O30)</f>
        <v>199468000</v>
      </c>
      <c r="I30" s="79">
        <f>SUM(I2:I29)</f>
        <v>74995428</v>
      </c>
      <c r="J30" s="79">
        <f>SUM(J2:J29)</f>
        <v>33995428</v>
      </c>
      <c r="K30" s="79">
        <f>SUM(K2:K28)</f>
        <v>22995429</v>
      </c>
      <c r="L30" s="79">
        <f>SUM(L2:L29)</f>
        <v>10995429</v>
      </c>
      <c r="M30" s="79">
        <f>SUM(M2:M29)</f>
        <v>18995429</v>
      </c>
      <c r="N30" s="79">
        <f>SUM(N2:N29)</f>
        <v>13495429</v>
      </c>
      <c r="O30" s="79">
        <f>SUM(O2:O29)</f>
        <v>23995428</v>
      </c>
    </row>
    <row r="31" spans="1:16" x14ac:dyDescent="0.25">
      <c r="G31" s="183" t="s">
        <v>342</v>
      </c>
      <c r="H31" s="184">
        <v>199468000</v>
      </c>
      <c r="N31" s="126"/>
      <c r="O31" s="109"/>
    </row>
    <row r="32" spans="1:16" s="179" customFormat="1" x14ac:dyDescent="0.25">
      <c r="H32" s="179" t="s">
        <v>341</v>
      </c>
      <c r="I32" s="180">
        <v>74995428</v>
      </c>
      <c r="J32" s="180">
        <v>33995428</v>
      </c>
      <c r="K32" s="180">
        <v>22995429</v>
      </c>
      <c r="L32" s="180">
        <v>10995429</v>
      </c>
      <c r="M32" s="180">
        <v>18995429</v>
      </c>
      <c r="N32" s="185">
        <v>13495429</v>
      </c>
      <c r="O32" s="185">
        <v>23995428</v>
      </c>
    </row>
    <row r="34" spans="8:15" x14ac:dyDescent="0.25">
      <c r="H34" s="190">
        <f>H31-H30</f>
        <v>0</v>
      </c>
      <c r="J34" s="182"/>
      <c r="K34" s="190">
        <f>K32-K30</f>
        <v>0</v>
      </c>
      <c r="M34" s="190">
        <f>M32-M30</f>
        <v>0</v>
      </c>
      <c r="N34" s="190">
        <f>N32-N30</f>
        <v>0</v>
      </c>
      <c r="O34" s="190">
        <f>O32-O30</f>
        <v>0</v>
      </c>
    </row>
    <row r="38" spans="8:15" x14ac:dyDescent="0.25">
      <c r="N38" s="108"/>
    </row>
  </sheetData>
  <mergeCells count="38">
    <mergeCell ref="E28:F28"/>
    <mergeCell ref="A30:F30"/>
    <mergeCell ref="A21:B29"/>
    <mergeCell ref="E21:F21"/>
    <mergeCell ref="E22:F22"/>
    <mergeCell ref="E23:F23"/>
    <mergeCell ref="E24:F24"/>
    <mergeCell ref="E25:F25"/>
    <mergeCell ref="E26:F26"/>
    <mergeCell ref="E27:F27"/>
    <mergeCell ref="B20:F20"/>
    <mergeCell ref="B12:F12"/>
    <mergeCell ref="A13:B14"/>
    <mergeCell ref="E13:F13"/>
    <mergeCell ref="E14:F14"/>
    <mergeCell ref="A15:F15"/>
    <mergeCell ref="A16:B17"/>
    <mergeCell ref="E16:F16"/>
    <mergeCell ref="E17:F17"/>
    <mergeCell ref="B18:F18"/>
    <mergeCell ref="A19:B19"/>
    <mergeCell ref="E19:F19"/>
    <mergeCell ref="A8:B11"/>
    <mergeCell ref="D8:D11"/>
    <mergeCell ref="E8:F8"/>
    <mergeCell ref="E9:F9"/>
    <mergeCell ref="E10:F10"/>
    <mergeCell ref="E11:F11"/>
    <mergeCell ref="A1:B1"/>
    <mergeCell ref="E1:F1"/>
    <mergeCell ref="A2:B6"/>
    <mergeCell ref="E2:F2"/>
    <mergeCell ref="E3:F3"/>
    <mergeCell ref="C4:C6"/>
    <mergeCell ref="E4:F4"/>
    <mergeCell ref="D5:D6"/>
    <mergeCell ref="E5:F5"/>
    <mergeCell ref="E6:F6"/>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79998168889431442"/>
  </sheetPr>
  <dimension ref="A1:G24"/>
  <sheetViews>
    <sheetView workbookViewId="0">
      <selection activeCell="E6" sqref="E6"/>
    </sheetView>
  </sheetViews>
  <sheetFormatPr defaultRowHeight="15" x14ac:dyDescent="0.25"/>
  <cols>
    <col min="2" max="2" width="62.7109375" customWidth="1"/>
    <col min="3" max="3" width="17.5703125" customWidth="1"/>
    <col min="4" max="4" width="26.7109375" customWidth="1"/>
    <col min="5" max="5" width="48.28515625" customWidth="1"/>
  </cols>
  <sheetData>
    <row r="1" spans="1:7" s="16" customFormat="1" ht="46.15" customHeight="1" x14ac:dyDescent="0.25">
      <c r="A1" s="233" t="s">
        <v>42</v>
      </c>
      <c r="B1" s="233"/>
      <c r="C1" s="233"/>
      <c r="D1" s="233"/>
    </row>
    <row r="2" spans="1:7" s="16" customFormat="1" ht="39.75" customHeight="1" x14ac:dyDescent="0.25">
      <c r="A2" s="232" t="s">
        <v>34</v>
      </c>
      <c r="B2" s="232"/>
      <c r="C2" s="232"/>
      <c r="D2" s="232"/>
    </row>
    <row r="3" spans="1:7" s="16" customFormat="1" ht="33" customHeight="1" x14ac:dyDescent="0.25">
      <c r="A3" s="4">
        <v>1</v>
      </c>
      <c r="B3" s="5" t="s">
        <v>48</v>
      </c>
      <c r="C3" s="5" t="s">
        <v>49</v>
      </c>
      <c r="D3" s="102">
        <v>42500</v>
      </c>
      <c r="G3" s="83"/>
    </row>
    <row r="4" spans="1:7" s="16" customFormat="1" ht="30.6" customHeight="1" x14ac:dyDescent="0.25">
      <c r="A4" s="209">
        <v>2</v>
      </c>
      <c r="B4" s="205" t="s">
        <v>35</v>
      </c>
      <c r="C4" s="205" t="s">
        <v>47</v>
      </c>
      <c r="D4" s="208">
        <v>50000</v>
      </c>
    </row>
    <row r="5" spans="1:7" s="16" customFormat="1" ht="24.6" customHeight="1" x14ac:dyDescent="0.25">
      <c r="A5" s="4"/>
      <c r="B5" s="5"/>
      <c r="C5" s="12" t="s">
        <v>62</v>
      </c>
      <c r="D5" s="14">
        <f>SUM(D3:D4)</f>
        <v>92500</v>
      </c>
    </row>
    <row r="6" spans="1:7" s="16" customFormat="1" ht="79.5" customHeight="1" x14ac:dyDescent="0.25">
      <c r="A6" s="232" t="s">
        <v>36</v>
      </c>
      <c r="B6" s="232"/>
      <c r="C6" s="232"/>
      <c r="D6" s="232"/>
    </row>
    <row r="7" spans="1:7" s="16" customFormat="1" ht="24.6" customHeight="1" x14ac:dyDescent="0.25">
      <c r="A7" s="209">
        <v>1</v>
      </c>
      <c r="B7" s="205" t="s">
        <v>241</v>
      </c>
      <c r="C7" s="205" t="s">
        <v>47</v>
      </c>
      <c r="D7" s="208">
        <v>1000000</v>
      </c>
      <c r="E7" s="228"/>
    </row>
    <row r="8" spans="1:7" s="16" customFormat="1" ht="24.6" customHeight="1" x14ac:dyDescent="0.25">
      <c r="A8" s="4"/>
      <c r="B8" s="8"/>
      <c r="C8" s="12" t="s">
        <v>62</v>
      </c>
      <c r="D8" s="14">
        <f>SUM(D7:D7)</f>
        <v>1000000</v>
      </c>
      <c r="E8" s="27"/>
      <c r="F8" s="28"/>
    </row>
    <row r="9" spans="1:7" s="16" customFormat="1" ht="50.45" customHeight="1" x14ac:dyDescent="0.25">
      <c r="A9" s="231" t="s">
        <v>43</v>
      </c>
      <c r="B9" s="231"/>
      <c r="C9" s="231"/>
      <c r="D9" s="231"/>
    </row>
    <row r="10" spans="1:7" s="16" customFormat="1" ht="46.15" customHeight="1" x14ac:dyDescent="0.25">
      <c r="A10" s="232" t="s">
        <v>37</v>
      </c>
      <c r="B10" s="232"/>
      <c r="C10" s="232"/>
      <c r="D10" s="232"/>
    </row>
    <row r="11" spans="1:7" s="16" customFormat="1" ht="32.25" customHeight="1" x14ac:dyDescent="0.25">
      <c r="A11" s="4"/>
      <c r="B11" s="87"/>
      <c r="C11" s="87"/>
      <c r="D11" s="84"/>
    </row>
    <row r="12" spans="1:7" s="16" customFormat="1" ht="24.6" customHeight="1" x14ac:dyDescent="0.25">
      <c r="A12" s="4"/>
      <c r="B12" s="5"/>
      <c r="C12" s="12" t="s">
        <v>63</v>
      </c>
      <c r="D12" s="14">
        <f>SUM(D11:D11)</f>
        <v>0</v>
      </c>
    </row>
    <row r="13" spans="1:7" s="16" customFormat="1" ht="48" customHeight="1" x14ac:dyDescent="0.25">
      <c r="A13" s="232" t="s">
        <v>38</v>
      </c>
      <c r="B13" s="232"/>
      <c r="C13" s="232"/>
      <c r="D13" s="232"/>
    </row>
    <row r="14" spans="1:7" s="16" customFormat="1" ht="39.75" customHeight="1" x14ac:dyDescent="0.25">
      <c r="A14" s="209">
        <v>1</v>
      </c>
      <c r="B14" s="205" t="s">
        <v>39</v>
      </c>
      <c r="C14" s="205" t="s">
        <v>51</v>
      </c>
      <c r="D14" s="208">
        <v>500000</v>
      </c>
      <c r="E14" s="227"/>
    </row>
    <row r="15" spans="1:7" s="16" customFormat="1" ht="24.6" customHeight="1" x14ac:dyDescent="0.25">
      <c r="A15" s="4"/>
      <c r="B15" s="5"/>
      <c r="C15" s="12" t="s">
        <v>63</v>
      </c>
      <c r="D15" s="14">
        <f>SUM(D14:D14)</f>
        <v>500000</v>
      </c>
      <c r="E15" s="27"/>
      <c r="F15" s="28"/>
    </row>
    <row r="16" spans="1:7" s="16" customFormat="1" ht="24.6" customHeight="1" x14ac:dyDescent="0.25">
      <c r="A16" s="231" t="s">
        <v>40</v>
      </c>
      <c r="B16" s="231"/>
      <c r="C16" s="231"/>
      <c r="D16" s="231"/>
    </row>
    <row r="17" spans="1:6" s="16" customFormat="1" ht="45.6" customHeight="1" x14ac:dyDescent="0.25">
      <c r="A17" s="232" t="s">
        <v>44</v>
      </c>
      <c r="B17" s="232"/>
      <c r="C17" s="232"/>
      <c r="D17" s="232"/>
    </row>
    <row r="18" spans="1:6" s="16" customFormat="1" ht="150" customHeight="1" x14ac:dyDescent="0.25">
      <c r="A18" s="4">
        <v>1</v>
      </c>
      <c r="B18" s="5" t="s">
        <v>233</v>
      </c>
      <c r="C18" s="5" t="s">
        <v>50</v>
      </c>
      <c r="D18" s="102">
        <v>312500</v>
      </c>
    </row>
    <row r="19" spans="1:6" s="16" customFormat="1" ht="24.6" customHeight="1" x14ac:dyDescent="0.25">
      <c r="A19" s="4"/>
      <c r="B19" s="5"/>
      <c r="C19" s="12" t="s">
        <v>62</v>
      </c>
      <c r="D19" s="14">
        <f>SUM(D18:D18)</f>
        <v>312500</v>
      </c>
      <c r="E19" s="27"/>
      <c r="F19" s="28"/>
    </row>
    <row r="22" spans="1:6" x14ac:dyDescent="0.25">
      <c r="C22" t="s">
        <v>63</v>
      </c>
      <c r="D22" s="80">
        <f>SUM(D5,D8,D15,D19)</f>
        <v>1905000</v>
      </c>
    </row>
    <row r="24" spans="1:6" x14ac:dyDescent="0.25">
      <c r="D24" s="80"/>
    </row>
  </sheetData>
  <mergeCells count="8">
    <mergeCell ref="A16:D16"/>
    <mergeCell ref="A17:D17"/>
    <mergeCell ref="A1:D1"/>
    <mergeCell ref="A2:D2"/>
    <mergeCell ref="A6:D6"/>
    <mergeCell ref="A9:D9"/>
    <mergeCell ref="A10:D10"/>
    <mergeCell ref="A13:D13"/>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59999389629810485"/>
    <pageSetUpPr fitToPage="1"/>
  </sheetPr>
  <dimension ref="A1:M59"/>
  <sheetViews>
    <sheetView topLeftCell="A37" workbookViewId="0">
      <selection activeCell="E57" sqref="E57"/>
    </sheetView>
  </sheetViews>
  <sheetFormatPr defaultRowHeight="15" x14ac:dyDescent="0.25"/>
  <cols>
    <col min="2" max="2" width="70" customWidth="1"/>
    <col min="3" max="3" width="16.85546875" customWidth="1"/>
    <col min="4" max="4" width="18.7109375" customWidth="1"/>
    <col min="5" max="5" width="78.140625" customWidth="1"/>
    <col min="6" max="6" width="18.140625" customWidth="1"/>
  </cols>
  <sheetData>
    <row r="1" spans="1:13" ht="31.5" x14ac:dyDescent="0.25">
      <c r="A1" s="18"/>
      <c r="B1" s="6" t="s">
        <v>0</v>
      </c>
      <c r="C1" s="6" t="s">
        <v>1</v>
      </c>
      <c r="D1" s="18" t="s">
        <v>116</v>
      </c>
    </row>
    <row r="2" spans="1:13" ht="41.25" customHeight="1" x14ac:dyDescent="0.25">
      <c r="A2" s="232" t="s">
        <v>117</v>
      </c>
      <c r="B2" s="232"/>
      <c r="C2" s="232"/>
      <c r="D2" s="232"/>
    </row>
    <row r="3" spans="1:13" ht="42" customHeight="1" x14ac:dyDescent="0.25">
      <c r="A3" s="86">
        <v>1</v>
      </c>
      <c r="B3" s="87" t="s">
        <v>265</v>
      </c>
      <c r="C3" s="10" t="s">
        <v>31</v>
      </c>
      <c r="D3" s="102">
        <v>1914428</v>
      </c>
    </row>
    <row r="4" spans="1:13" ht="15.75" x14ac:dyDescent="0.25">
      <c r="A4" s="204">
        <v>2</v>
      </c>
      <c r="B4" s="222" t="s">
        <v>153</v>
      </c>
      <c r="C4" s="223" t="s">
        <v>47</v>
      </c>
      <c r="D4" s="208">
        <v>500000</v>
      </c>
    </row>
    <row r="5" spans="1:13" ht="15.75" x14ac:dyDescent="0.25">
      <c r="A5" s="85">
        <v>3</v>
      </c>
      <c r="B5" s="125" t="s">
        <v>273</v>
      </c>
      <c r="C5" s="5" t="s">
        <v>94</v>
      </c>
      <c r="D5" s="102">
        <v>300000</v>
      </c>
      <c r="E5" s="235"/>
      <c r="F5" s="236"/>
      <c r="G5" s="236"/>
      <c r="H5" s="236"/>
      <c r="I5" s="236"/>
      <c r="J5" s="236"/>
    </row>
    <row r="6" spans="1:13" ht="15.75" x14ac:dyDescent="0.25">
      <c r="A6" s="85">
        <v>4</v>
      </c>
      <c r="B6" s="202" t="s">
        <v>227</v>
      </c>
      <c r="C6" s="5" t="s">
        <v>46</v>
      </c>
      <c r="D6" s="102">
        <v>6044300</v>
      </c>
    </row>
    <row r="7" spans="1:13" ht="15.75" x14ac:dyDescent="0.25">
      <c r="A7" s="86">
        <v>5</v>
      </c>
      <c r="B7" s="87" t="s">
        <v>228</v>
      </c>
      <c r="C7" s="5" t="s">
        <v>46</v>
      </c>
      <c r="D7" s="102">
        <v>1142928</v>
      </c>
      <c r="E7" s="80"/>
    </row>
    <row r="8" spans="1:13" ht="31.5" x14ac:dyDescent="0.25">
      <c r="A8" s="86">
        <v>6</v>
      </c>
      <c r="B8" s="202" t="s">
        <v>118</v>
      </c>
      <c r="C8" s="202" t="s">
        <v>46</v>
      </c>
      <c r="D8" s="203">
        <v>500000</v>
      </c>
      <c r="E8" s="80"/>
    </row>
    <row r="9" spans="1:13" ht="31.5" x14ac:dyDescent="0.25">
      <c r="A9" s="86">
        <v>7</v>
      </c>
      <c r="B9" s="91" t="s">
        <v>264</v>
      </c>
      <c r="C9" s="10" t="s">
        <v>96</v>
      </c>
      <c r="D9" s="102">
        <v>8000000</v>
      </c>
    </row>
    <row r="10" spans="1:13" ht="15.6" customHeight="1" x14ac:dyDescent="0.25">
      <c r="A10" s="11"/>
      <c r="B10" s="10"/>
      <c r="C10" s="22" t="s">
        <v>63</v>
      </c>
      <c r="D10" s="24">
        <f>SUM(D3:D9)</f>
        <v>18401656</v>
      </c>
    </row>
    <row r="11" spans="1:13" s="17" customFormat="1" ht="60.75" customHeight="1" x14ac:dyDescent="0.25">
      <c r="A11" s="229" t="s">
        <v>134</v>
      </c>
      <c r="B11" s="229"/>
      <c r="C11" s="229"/>
      <c r="D11" s="229"/>
      <c r="E11" s="101"/>
    </row>
    <row r="12" spans="1:13" s="17" customFormat="1" ht="15.75" x14ac:dyDescent="0.25">
      <c r="A12" s="234" t="s">
        <v>10</v>
      </c>
      <c r="B12" s="234"/>
      <c r="C12" s="234"/>
      <c r="D12" s="234"/>
    </row>
    <row r="13" spans="1:13" s="17" customFormat="1" ht="31.5" x14ac:dyDescent="0.25">
      <c r="A13" s="85">
        <v>1</v>
      </c>
      <c r="B13" s="87" t="s">
        <v>156</v>
      </c>
      <c r="C13" s="87" t="s">
        <v>94</v>
      </c>
      <c r="D13" s="84">
        <v>4533000</v>
      </c>
      <c r="E13" s="191"/>
      <c r="F13" s="192"/>
      <c r="G13" s="117"/>
      <c r="H13" s="117"/>
      <c r="I13" s="117"/>
      <c r="J13" s="117"/>
      <c r="K13" s="117"/>
      <c r="L13" s="117"/>
      <c r="M13" s="117"/>
    </row>
    <row r="14" spans="1:13" s="17" customFormat="1" ht="31.5" x14ac:dyDescent="0.25">
      <c r="A14" s="209">
        <v>2</v>
      </c>
      <c r="B14" s="205" t="s">
        <v>268</v>
      </c>
      <c r="C14" s="205" t="s">
        <v>47</v>
      </c>
      <c r="D14" s="208">
        <v>2300000</v>
      </c>
      <c r="E14" s="226"/>
      <c r="F14" s="116"/>
      <c r="G14" s="116"/>
      <c r="H14" s="116"/>
      <c r="I14" s="116"/>
      <c r="J14" s="116"/>
      <c r="K14" s="116"/>
      <c r="L14" s="116"/>
    </row>
    <row r="15" spans="1:13" s="17" customFormat="1" ht="15.75" x14ac:dyDescent="0.25">
      <c r="A15" s="4"/>
      <c r="B15" s="5"/>
      <c r="C15" s="12" t="s">
        <v>63</v>
      </c>
      <c r="D15" s="113">
        <f>SUM(D13:D14)</f>
        <v>6833000</v>
      </c>
    </row>
    <row r="16" spans="1:13" s="17" customFormat="1" ht="31.5" customHeight="1" x14ac:dyDescent="0.25">
      <c r="A16" s="229" t="s">
        <v>135</v>
      </c>
      <c r="B16" s="229"/>
      <c r="C16" s="229"/>
      <c r="D16" s="229"/>
    </row>
    <row r="17" spans="1:12" s="17" customFormat="1" ht="15.75" x14ac:dyDescent="0.25">
      <c r="A17" s="234" t="s">
        <v>14</v>
      </c>
      <c r="B17" s="234"/>
      <c r="C17" s="234"/>
      <c r="D17" s="234"/>
    </row>
    <row r="18" spans="1:12" s="17" customFormat="1" ht="15.75" x14ac:dyDescent="0.25">
      <c r="A18" s="85">
        <v>1</v>
      </c>
      <c r="B18" s="87" t="s">
        <v>267</v>
      </c>
      <c r="C18" s="87" t="s">
        <v>94</v>
      </c>
      <c r="D18" s="84">
        <v>695429</v>
      </c>
      <c r="E18" s="237"/>
      <c r="F18" s="238"/>
      <c r="G18" s="238"/>
      <c r="H18" s="238"/>
      <c r="I18" s="238"/>
      <c r="J18" s="238"/>
    </row>
    <row r="19" spans="1:12" s="17" customFormat="1" ht="15.75" x14ac:dyDescent="0.25">
      <c r="A19" s="4"/>
      <c r="B19" s="5"/>
      <c r="C19" s="12" t="s">
        <v>63</v>
      </c>
      <c r="D19" s="113">
        <f>SUM(D18:D18)</f>
        <v>695429</v>
      </c>
    </row>
    <row r="20" spans="1:12" s="17" customFormat="1" ht="32.25" customHeight="1" x14ac:dyDescent="0.25">
      <c r="A20" s="229" t="s">
        <v>136</v>
      </c>
      <c r="B20" s="229"/>
      <c r="C20" s="229"/>
      <c r="D20" s="229"/>
    </row>
    <row r="21" spans="1:12" s="17" customFormat="1" ht="15.75" x14ac:dyDescent="0.25">
      <c r="A21" s="234" t="s">
        <v>137</v>
      </c>
      <c r="B21" s="234"/>
      <c r="C21" s="234"/>
      <c r="D21" s="234"/>
    </row>
    <row r="22" spans="1:12" s="17" customFormat="1" ht="15.75" x14ac:dyDescent="0.25">
      <c r="A22" s="209">
        <v>1</v>
      </c>
      <c r="B22" s="205" t="s">
        <v>243</v>
      </c>
      <c r="C22" s="205" t="s">
        <v>47</v>
      </c>
      <c r="D22" s="208">
        <v>3877798</v>
      </c>
      <c r="F22" s="75"/>
    </row>
    <row r="23" spans="1:12" s="17" customFormat="1" ht="31.5" x14ac:dyDescent="0.25">
      <c r="A23" s="85">
        <v>2</v>
      </c>
      <c r="B23" s="120" t="s">
        <v>274</v>
      </c>
      <c r="C23" s="120" t="s">
        <v>94</v>
      </c>
      <c r="D23" s="198">
        <v>300000</v>
      </c>
      <c r="F23" s="75"/>
    </row>
    <row r="24" spans="1:12" s="17" customFormat="1" ht="15.75" x14ac:dyDescent="0.25">
      <c r="A24" s="85">
        <v>3</v>
      </c>
      <c r="B24" s="120" t="s">
        <v>138</v>
      </c>
      <c r="C24" s="120" t="s">
        <v>94</v>
      </c>
      <c r="D24" s="199">
        <v>167000</v>
      </c>
      <c r="E24" s="25"/>
    </row>
    <row r="25" spans="1:12" s="17" customFormat="1" ht="15.75" x14ac:dyDescent="0.25">
      <c r="A25" s="4">
        <v>4</v>
      </c>
      <c r="B25" s="5" t="s">
        <v>139</v>
      </c>
      <c r="C25" s="5" t="s">
        <v>46</v>
      </c>
      <c r="D25" s="84">
        <v>100000</v>
      </c>
    </row>
    <row r="26" spans="1:12" s="17" customFormat="1" ht="15.75" x14ac:dyDescent="0.25">
      <c r="A26" s="4"/>
      <c r="B26" s="5"/>
      <c r="C26" s="12" t="s">
        <v>63</v>
      </c>
      <c r="D26" s="113">
        <f>SUM(D22:D25)</f>
        <v>4444798</v>
      </c>
      <c r="E26" s="75"/>
    </row>
    <row r="27" spans="1:12" s="17" customFormat="1" ht="15.75" x14ac:dyDescent="0.25">
      <c r="A27" s="234" t="s">
        <v>140</v>
      </c>
      <c r="B27" s="234"/>
      <c r="C27" s="234"/>
      <c r="D27" s="234"/>
    </row>
    <row r="28" spans="1:12" s="17" customFormat="1" ht="15.75" x14ac:dyDescent="0.25">
      <c r="A28" s="239">
        <v>1</v>
      </c>
      <c r="B28" s="240" t="s">
        <v>266</v>
      </c>
      <c r="C28" s="240" t="s">
        <v>99</v>
      </c>
      <c r="D28" s="241">
        <v>1000000</v>
      </c>
      <c r="F28" s="75"/>
    </row>
    <row r="29" spans="1:12" s="17" customFormat="1" ht="15.75" x14ac:dyDescent="0.25">
      <c r="A29" s="239"/>
      <c r="B29" s="240"/>
      <c r="C29" s="240"/>
      <c r="D29" s="241"/>
    </row>
    <row r="30" spans="1:12" s="17" customFormat="1" ht="18.75" customHeight="1" x14ac:dyDescent="0.25">
      <c r="A30" s="209">
        <v>2</v>
      </c>
      <c r="B30" s="205" t="s">
        <v>244</v>
      </c>
      <c r="C30" s="205" t="s">
        <v>47</v>
      </c>
      <c r="D30" s="208">
        <v>350000</v>
      </c>
      <c r="F30" s="75"/>
    </row>
    <row r="31" spans="1:12" s="17" customFormat="1" ht="31.5" x14ac:dyDescent="0.25">
      <c r="A31" s="4">
        <v>3</v>
      </c>
      <c r="B31" s="87" t="s">
        <v>258</v>
      </c>
      <c r="C31" s="87" t="s">
        <v>45</v>
      </c>
      <c r="D31" s="84">
        <v>1000000</v>
      </c>
      <c r="F31" s="75"/>
    </row>
    <row r="32" spans="1:12" s="17" customFormat="1" ht="31.5" x14ac:dyDescent="0.25">
      <c r="A32" s="85">
        <v>4</v>
      </c>
      <c r="B32" s="87" t="s">
        <v>251</v>
      </c>
      <c r="C32" s="119" t="s">
        <v>94</v>
      </c>
      <c r="D32" s="84">
        <v>250000</v>
      </c>
      <c r="E32" s="242"/>
      <c r="F32" s="243"/>
      <c r="G32" s="243"/>
      <c r="H32" s="243"/>
      <c r="I32" s="243"/>
      <c r="J32" s="243"/>
      <c r="K32" s="243"/>
      <c r="L32" s="243"/>
    </row>
    <row r="33" spans="1:12" s="17" customFormat="1" ht="15.75" x14ac:dyDescent="0.25">
      <c r="A33" s="4">
        <v>5</v>
      </c>
      <c r="B33" s="87" t="s">
        <v>154</v>
      </c>
      <c r="C33" s="119" t="s">
        <v>94</v>
      </c>
      <c r="D33" s="84">
        <v>350000</v>
      </c>
      <c r="F33" s="195"/>
    </row>
    <row r="34" spans="1:12" s="17" customFormat="1" ht="15.75" x14ac:dyDescent="0.25">
      <c r="A34" s="4">
        <v>6</v>
      </c>
      <c r="B34" s="87" t="s">
        <v>250</v>
      </c>
      <c r="C34" s="119" t="s">
        <v>94</v>
      </c>
      <c r="D34" s="84">
        <v>50000</v>
      </c>
      <c r="E34" s="242"/>
      <c r="F34" s="243"/>
      <c r="G34" s="243"/>
      <c r="H34" s="243"/>
      <c r="I34" s="243"/>
      <c r="J34" s="243"/>
      <c r="K34" s="243"/>
      <c r="L34" s="243"/>
    </row>
    <row r="35" spans="1:12" s="17" customFormat="1" ht="15.75" x14ac:dyDescent="0.25">
      <c r="A35" s="4">
        <v>7</v>
      </c>
      <c r="B35" s="106" t="s">
        <v>141</v>
      </c>
      <c r="C35" s="106" t="s">
        <v>46</v>
      </c>
      <c r="D35" s="84">
        <v>500000</v>
      </c>
    </row>
    <row r="36" spans="1:12" s="17" customFormat="1" ht="15.75" x14ac:dyDescent="0.25">
      <c r="A36" s="4">
        <v>8</v>
      </c>
      <c r="B36" s="106" t="s">
        <v>229</v>
      </c>
      <c r="C36" s="106" t="s">
        <v>46</v>
      </c>
      <c r="D36" s="84">
        <v>300000</v>
      </c>
    </row>
    <row r="37" spans="1:12" s="17" customFormat="1" ht="15.75" x14ac:dyDescent="0.25">
      <c r="A37" s="4">
        <v>9</v>
      </c>
      <c r="B37" s="106" t="s">
        <v>230</v>
      </c>
      <c r="C37" s="106" t="s">
        <v>46</v>
      </c>
      <c r="D37" s="84">
        <v>25000</v>
      </c>
    </row>
    <row r="38" spans="1:12" s="17" customFormat="1" ht="31.5" x14ac:dyDescent="0.25">
      <c r="A38" s="4">
        <v>10</v>
      </c>
      <c r="B38" s="87" t="s">
        <v>142</v>
      </c>
      <c r="C38" s="87" t="s">
        <v>46</v>
      </c>
      <c r="D38" s="84">
        <v>500000</v>
      </c>
    </row>
    <row r="39" spans="1:12" s="17" customFormat="1" ht="31.5" x14ac:dyDescent="0.25">
      <c r="A39" s="4">
        <v>11</v>
      </c>
      <c r="B39" s="87" t="s">
        <v>255</v>
      </c>
      <c r="C39" s="87" t="s">
        <v>46</v>
      </c>
      <c r="D39" s="84">
        <v>450000</v>
      </c>
    </row>
    <row r="40" spans="1:12" s="17" customFormat="1" ht="15.75" x14ac:dyDescent="0.25">
      <c r="A40" s="4">
        <v>12</v>
      </c>
      <c r="B40" s="87" t="s">
        <v>256</v>
      </c>
      <c r="C40" s="87" t="s">
        <v>46</v>
      </c>
      <c r="D40" s="84">
        <v>1100000</v>
      </c>
    </row>
    <row r="41" spans="1:12" s="17" customFormat="1" ht="15.75" x14ac:dyDescent="0.25">
      <c r="A41" s="4">
        <v>13</v>
      </c>
      <c r="B41" s="93" t="s">
        <v>257</v>
      </c>
      <c r="C41" s="87" t="s">
        <v>46</v>
      </c>
      <c r="D41" s="84">
        <v>500000</v>
      </c>
    </row>
    <row r="42" spans="1:12" s="17" customFormat="1" ht="15.75" x14ac:dyDescent="0.25">
      <c r="A42" s="4"/>
      <c r="B42" s="5"/>
      <c r="C42" s="12" t="s">
        <v>63</v>
      </c>
      <c r="D42" s="113">
        <f>SUM(D28:D41)</f>
        <v>6375000</v>
      </c>
      <c r="E42" s="75"/>
    </row>
    <row r="43" spans="1:12" s="17" customFormat="1" ht="15.75" x14ac:dyDescent="0.25">
      <c r="A43" s="234" t="s">
        <v>143</v>
      </c>
      <c r="B43" s="234"/>
      <c r="C43" s="234"/>
      <c r="D43" s="234"/>
    </row>
    <row r="44" spans="1:12" s="17" customFormat="1" ht="15.75" x14ac:dyDescent="0.25">
      <c r="A44" s="239">
        <v>1</v>
      </c>
      <c r="B44" s="240" t="s">
        <v>144</v>
      </c>
      <c r="C44" s="240" t="s">
        <v>31</v>
      </c>
      <c r="D44" s="241">
        <v>500000</v>
      </c>
    </row>
    <row r="45" spans="1:12" s="17" customFormat="1" ht="15.75" x14ac:dyDescent="0.25">
      <c r="A45" s="239"/>
      <c r="B45" s="240"/>
      <c r="C45" s="240"/>
      <c r="D45" s="241"/>
    </row>
    <row r="46" spans="1:12" s="17" customFormat="1" ht="31.5" x14ac:dyDescent="0.25">
      <c r="A46" s="85">
        <v>3</v>
      </c>
      <c r="B46" s="106" t="s">
        <v>231</v>
      </c>
      <c r="C46" s="106" t="s">
        <v>46</v>
      </c>
      <c r="D46" s="194">
        <v>500000</v>
      </c>
    </row>
    <row r="47" spans="1:12" s="17" customFormat="1" ht="15.75" x14ac:dyDescent="0.25">
      <c r="A47" s="4"/>
      <c r="B47" s="5"/>
      <c r="C47" s="12" t="s">
        <v>63</v>
      </c>
      <c r="D47" s="13">
        <f>SUM(D44:D46)</f>
        <v>1000000</v>
      </c>
    </row>
    <row r="48" spans="1:12" s="17" customFormat="1" ht="15.75" x14ac:dyDescent="0.25">
      <c r="A48" s="234" t="s">
        <v>145</v>
      </c>
      <c r="B48" s="234"/>
      <c r="C48" s="234"/>
      <c r="D48" s="234"/>
    </row>
    <row r="49" spans="1:6" s="17" customFormat="1" ht="31.5" x14ac:dyDescent="0.25">
      <c r="A49" s="4">
        <v>1</v>
      </c>
      <c r="B49" s="87" t="s">
        <v>146</v>
      </c>
      <c r="C49" s="87" t="s">
        <v>45</v>
      </c>
      <c r="D49" s="84">
        <v>1000000</v>
      </c>
    </row>
    <row r="50" spans="1:6" s="17" customFormat="1" ht="15.75" x14ac:dyDescent="0.25">
      <c r="A50" s="85">
        <v>2</v>
      </c>
      <c r="B50" s="106" t="s">
        <v>232</v>
      </c>
      <c r="C50" s="106" t="s">
        <v>46</v>
      </c>
      <c r="D50" s="194">
        <v>500000</v>
      </c>
    </row>
    <row r="51" spans="1:6" s="17" customFormat="1" ht="15.75" x14ac:dyDescent="0.25">
      <c r="A51" s="4"/>
      <c r="B51" s="5"/>
      <c r="C51" s="12" t="s">
        <v>63</v>
      </c>
      <c r="D51" s="13">
        <f>SUM(D49:D50)</f>
        <v>1500000</v>
      </c>
    </row>
    <row r="52" spans="1:6" s="17" customFormat="1" ht="31.5" customHeight="1" x14ac:dyDescent="0.25">
      <c r="A52" s="229" t="s">
        <v>147</v>
      </c>
      <c r="B52" s="229"/>
      <c r="C52" s="229"/>
      <c r="D52" s="229"/>
      <c r="E52" s="220"/>
      <c r="F52" s="221"/>
    </row>
    <row r="53" spans="1:6" s="17" customFormat="1" ht="31.5" x14ac:dyDescent="0.25">
      <c r="A53" s="105">
        <v>1</v>
      </c>
      <c r="B53" s="87" t="s">
        <v>155</v>
      </c>
      <c r="C53" s="87" t="s">
        <v>94</v>
      </c>
      <c r="D53" s="203">
        <v>1250000</v>
      </c>
      <c r="E53" s="221"/>
      <c r="F53" s="221"/>
    </row>
    <row r="54" spans="1:6" s="17" customFormat="1" ht="15.75" x14ac:dyDescent="0.25">
      <c r="A54" s="105">
        <v>2</v>
      </c>
      <c r="B54" s="87" t="s">
        <v>283</v>
      </c>
      <c r="C54" s="87" t="s">
        <v>148</v>
      </c>
      <c r="D54" s="84">
        <v>300000</v>
      </c>
      <c r="F54" s="75"/>
    </row>
    <row r="55" spans="1:6" s="17" customFormat="1" ht="15.75" x14ac:dyDescent="0.25">
      <c r="A55" s="4"/>
      <c r="B55" s="5"/>
      <c r="C55" s="12" t="s">
        <v>63</v>
      </c>
      <c r="D55" s="113">
        <f>SUM(D53:D54)</f>
        <v>1550000</v>
      </c>
      <c r="E55" s="29"/>
      <c r="F55" s="30"/>
    </row>
    <row r="57" spans="1:6" x14ac:dyDescent="0.25">
      <c r="C57" s="215"/>
      <c r="D57" s="216"/>
    </row>
    <row r="58" spans="1:6" x14ac:dyDescent="0.25">
      <c r="D58" s="80"/>
    </row>
    <row r="59" spans="1:6" x14ac:dyDescent="0.25">
      <c r="D59" s="80"/>
    </row>
  </sheetData>
  <mergeCells count="23">
    <mergeCell ref="A52:D52"/>
    <mergeCell ref="A48:D48"/>
    <mergeCell ref="E34:L34"/>
    <mergeCell ref="A43:D43"/>
    <mergeCell ref="A44:A45"/>
    <mergeCell ref="B44:B45"/>
    <mergeCell ref="C44:C45"/>
    <mergeCell ref="D44:D45"/>
    <mergeCell ref="A28:A29"/>
    <mergeCell ref="B28:B29"/>
    <mergeCell ref="C28:C29"/>
    <mergeCell ref="D28:D29"/>
    <mergeCell ref="E32:L32"/>
    <mergeCell ref="A17:D17"/>
    <mergeCell ref="E18:J18"/>
    <mergeCell ref="A20:D20"/>
    <mergeCell ref="A21:D21"/>
    <mergeCell ref="A27:D27"/>
    <mergeCell ref="A2:D2"/>
    <mergeCell ref="A11:D11"/>
    <mergeCell ref="A12:D12"/>
    <mergeCell ref="E5:J5"/>
    <mergeCell ref="A16:D16"/>
  </mergeCells>
  <pageMargins left="0.7" right="0.7" top="0.75" bottom="0.75" header="0.3" footer="0.3"/>
  <pageSetup paperSize="9" scale="58" fitToHeight="0"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79998168889431442"/>
  </sheetPr>
  <dimension ref="A1:G9"/>
  <sheetViews>
    <sheetView workbookViewId="0">
      <selection activeCell="G10" sqref="G10"/>
    </sheetView>
  </sheetViews>
  <sheetFormatPr defaultRowHeight="15" x14ac:dyDescent="0.25"/>
  <cols>
    <col min="2" max="2" width="20.5703125" customWidth="1"/>
    <col min="3" max="5" width="18.28515625" customWidth="1"/>
    <col min="6" max="6" width="23.140625" customWidth="1"/>
    <col min="7" max="7" width="15.140625" customWidth="1"/>
  </cols>
  <sheetData>
    <row r="1" spans="1:7" s="138" customFormat="1" ht="15.75" x14ac:dyDescent="0.25">
      <c r="A1" s="3" t="s">
        <v>64</v>
      </c>
      <c r="B1" s="3" t="s">
        <v>0</v>
      </c>
      <c r="C1" s="3" t="s">
        <v>1</v>
      </c>
      <c r="D1" s="3" t="s">
        <v>294</v>
      </c>
      <c r="E1" s="3" t="s">
        <v>295</v>
      </c>
      <c r="F1" s="3" t="s">
        <v>296</v>
      </c>
    </row>
    <row r="2" spans="1:7" ht="47.25" x14ac:dyDescent="0.25">
      <c r="A2" s="85">
        <v>1</v>
      </c>
      <c r="B2" s="87" t="s">
        <v>65</v>
      </c>
      <c r="C2" s="87" t="s">
        <v>49</v>
      </c>
      <c r="D2" s="139">
        <f>F2*100/85</f>
        <v>4705882.3529411769</v>
      </c>
      <c r="E2" s="139">
        <f>D2*15/100</f>
        <v>705882.35294117662</v>
      </c>
      <c r="F2" s="84">
        <v>4000000</v>
      </c>
      <c r="G2" s="108"/>
    </row>
    <row r="3" spans="1:7" ht="15.75" x14ac:dyDescent="0.25">
      <c r="A3" s="85">
        <v>2</v>
      </c>
      <c r="B3" s="87" t="s">
        <v>66</v>
      </c>
      <c r="C3" s="87" t="s">
        <v>31</v>
      </c>
      <c r="D3" s="139">
        <f t="shared" ref="D3:D6" si="0">F3*100/85</f>
        <v>3529411.7647058824</v>
      </c>
      <c r="E3" s="139">
        <f t="shared" ref="E3:E6" si="1">D3*15/100</f>
        <v>529411.76470588241</v>
      </c>
      <c r="F3" s="84">
        <v>3000000</v>
      </c>
      <c r="G3" s="108"/>
    </row>
    <row r="4" spans="1:7" ht="15.75" x14ac:dyDescent="0.25">
      <c r="A4" s="209">
        <v>3</v>
      </c>
      <c r="B4" s="205" t="s">
        <v>66</v>
      </c>
      <c r="C4" s="205" t="s">
        <v>47</v>
      </c>
      <c r="D4" s="210">
        <f t="shared" si="0"/>
        <v>5294117.6470588231</v>
      </c>
      <c r="E4" s="210">
        <f t="shared" si="1"/>
        <v>794117.64705882338</v>
      </c>
      <c r="F4" s="208">
        <v>4500000</v>
      </c>
      <c r="G4" s="108"/>
    </row>
    <row r="5" spans="1:7" ht="47.25" x14ac:dyDescent="0.25">
      <c r="A5" s="85">
        <v>4</v>
      </c>
      <c r="B5" s="87" t="s">
        <v>269</v>
      </c>
      <c r="C5" s="87" t="s">
        <v>94</v>
      </c>
      <c r="D5" s="139">
        <f t="shared" si="0"/>
        <v>129411.76470588235</v>
      </c>
      <c r="E5" s="139">
        <f t="shared" si="1"/>
        <v>19411.764705882353</v>
      </c>
      <c r="F5" s="84">
        <v>110000</v>
      </c>
      <c r="G5" s="108"/>
    </row>
    <row r="6" spans="1:7" ht="47.25" x14ac:dyDescent="0.25">
      <c r="A6" s="85">
        <v>5</v>
      </c>
      <c r="B6" s="87" t="s">
        <v>282</v>
      </c>
      <c r="C6" s="87" t="s">
        <v>46</v>
      </c>
      <c r="D6" s="139">
        <f t="shared" si="0"/>
        <v>1764705.8823529412</v>
      </c>
      <c r="E6" s="139">
        <f t="shared" si="1"/>
        <v>264705.8823529412</v>
      </c>
      <c r="F6" s="84">
        <v>1500000</v>
      </c>
      <c r="G6" s="108"/>
    </row>
    <row r="7" spans="1:7" ht="15.75" x14ac:dyDescent="0.25">
      <c r="A7" s="4"/>
      <c r="B7" s="5"/>
      <c r="C7" s="133" t="s">
        <v>63</v>
      </c>
      <c r="D7" s="140">
        <f>SUM(D2:D6)</f>
        <v>15423529.411764704</v>
      </c>
      <c r="E7" s="140">
        <f>SUM(E2:E6)</f>
        <v>2313529.411764706</v>
      </c>
      <c r="F7" s="141">
        <f>SUM(F2:F6)</f>
        <v>13110000</v>
      </c>
    </row>
    <row r="9" spans="1:7" x14ac:dyDescent="0.25">
      <c r="D9" s="108"/>
      <c r="F9" s="80"/>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79998168889431442"/>
    <pageSetUpPr fitToPage="1"/>
  </sheetPr>
  <dimension ref="A1:F75"/>
  <sheetViews>
    <sheetView zoomScale="85" zoomScaleNormal="85" workbookViewId="0">
      <selection activeCell="F20" sqref="F20"/>
    </sheetView>
  </sheetViews>
  <sheetFormatPr defaultColWidth="8.85546875" defaultRowHeight="15.75" x14ac:dyDescent="0.25"/>
  <cols>
    <col min="1" max="1" width="10.28515625" style="17" customWidth="1"/>
    <col min="2" max="2" width="73.7109375" style="17" customWidth="1"/>
    <col min="3" max="3" width="25.28515625" style="17" customWidth="1"/>
    <col min="4" max="4" width="24" style="17" customWidth="1"/>
    <col min="5" max="5" width="22.5703125" style="17" customWidth="1"/>
    <col min="6" max="6" width="22.7109375" style="17" customWidth="1"/>
    <col min="7" max="16384" width="8.85546875" style="17"/>
  </cols>
  <sheetData>
    <row r="1" spans="1:6" ht="42.75" customHeight="1" x14ac:dyDescent="0.25">
      <c r="A1" s="229" t="s">
        <v>67</v>
      </c>
      <c r="B1" s="229"/>
      <c r="C1" s="229"/>
      <c r="D1" s="229"/>
    </row>
    <row r="2" spans="1:6" x14ac:dyDescent="0.25">
      <c r="A2" s="234" t="s">
        <v>68</v>
      </c>
      <c r="B2" s="234"/>
      <c r="C2" s="234"/>
      <c r="D2" s="234"/>
      <c r="F2" s="75"/>
    </row>
    <row r="3" spans="1:6" s="26" customFormat="1" ht="31.5" x14ac:dyDescent="0.25">
      <c r="A3" s="4">
        <v>1</v>
      </c>
      <c r="B3" s="87" t="s">
        <v>247</v>
      </c>
      <c r="C3" s="87" t="s">
        <v>31</v>
      </c>
      <c r="D3" s="102">
        <v>250000</v>
      </c>
    </row>
    <row r="4" spans="1:6" x14ac:dyDescent="0.25">
      <c r="A4" s="5"/>
      <c r="B4" s="5"/>
      <c r="C4" s="12" t="s">
        <v>63</v>
      </c>
      <c r="D4" s="14">
        <f>SUM(D3)</f>
        <v>250000</v>
      </c>
    </row>
    <row r="5" spans="1:6" x14ac:dyDescent="0.25">
      <c r="A5" s="234" t="s">
        <v>69</v>
      </c>
      <c r="B5" s="234"/>
      <c r="C5" s="234"/>
      <c r="D5" s="234"/>
    </row>
    <row r="6" spans="1:6" x14ac:dyDescent="0.25">
      <c r="A6" s="4">
        <v>1</v>
      </c>
      <c r="B6" s="87" t="s">
        <v>70</v>
      </c>
      <c r="C6" s="87" t="s">
        <v>45</v>
      </c>
      <c r="D6" s="102">
        <v>200000</v>
      </c>
      <c r="F6" s="75"/>
    </row>
    <row r="7" spans="1:6" ht="71.25" customHeight="1" x14ac:dyDescent="0.25">
      <c r="A7" s="85">
        <v>2</v>
      </c>
      <c r="B7" s="87" t="s">
        <v>252</v>
      </c>
      <c r="C7" s="87" t="s">
        <v>46</v>
      </c>
      <c r="D7" s="84">
        <v>1900000</v>
      </c>
    </row>
    <row r="8" spans="1:6" x14ac:dyDescent="0.25">
      <c r="A8" s="4">
        <v>3</v>
      </c>
      <c r="B8" s="87" t="s">
        <v>248</v>
      </c>
      <c r="C8" s="87" t="s">
        <v>31</v>
      </c>
      <c r="D8" s="102">
        <v>200000</v>
      </c>
      <c r="F8" s="75"/>
    </row>
    <row r="9" spans="1:6" x14ac:dyDescent="0.25">
      <c r="A9" s="4"/>
      <c r="B9" s="5"/>
      <c r="C9" s="12" t="s">
        <v>63</v>
      </c>
      <c r="D9" s="13">
        <f>SUM(D6:D8)</f>
        <v>2300000</v>
      </c>
    </row>
    <row r="10" spans="1:6" ht="18" customHeight="1" x14ac:dyDescent="0.25">
      <c r="A10" s="234" t="s">
        <v>71</v>
      </c>
      <c r="B10" s="234"/>
      <c r="C10" s="234"/>
      <c r="D10" s="234"/>
    </row>
    <row r="11" spans="1:6" x14ac:dyDescent="0.25">
      <c r="A11" s="4">
        <v>1</v>
      </c>
      <c r="B11" s="5" t="s">
        <v>234</v>
      </c>
      <c r="C11" s="5" t="s">
        <v>49</v>
      </c>
      <c r="D11" s="102">
        <v>637500</v>
      </c>
    </row>
    <row r="12" spans="1:6" ht="51.75" customHeight="1" x14ac:dyDescent="0.25">
      <c r="A12" s="85">
        <v>2</v>
      </c>
      <c r="B12" s="87" t="s">
        <v>249</v>
      </c>
      <c r="C12" s="87" t="s">
        <v>31</v>
      </c>
      <c r="D12" s="102">
        <v>2000000</v>
      </c>
    </row>
    <row r="13" spans="1:6" ht="29.25" customHeight="1" x14ac:dyDescent="0.25">
      <c r="A13" s="85">
        <v>3</v>
      </c>
      <c r="B13" s="87" t="s">
        <v>270</v>
      </c>
      <c r="C13" s="87" t="s">
        <v>94</v>
      </c>
      <c r="D13" s="102">
        <v>580000</v>
      </c>
    </row>
    <row r="14" spans="1:6" ht="55.5" customHeight="1" x14ac:dyDescent="0.25">
      <c r="A14" s="85">
        <v>4</v>
      </c>
      <c r="B14" s="87" t="s">
        <v>95</v>
      </c>
      <c r="C14" s="87" t="s">
        <v>46</v>
      </c>
      <c r="D14" s="84">
        <v>400000</v>
      </c>
    </row>
    <row r="15" spans="1:6" x14ac:dyDescent="0.25">
      <c r="A15" s="209">
        <v>5</v>
      </c>
      <c r="B15" s="205" t="s">
        <v>242</v>
      </c>
      <c r="C15" s="205" t="s">
        <v>47</v>
      </c>
      <c r="D15" s="208">
        <v>500000</v>
      </c>
    </row>
    <row r="16" spans="1:6" x14ac:dyDescent="0.25">
      <c r="A16" s="85"/>
      <c r="B16" s="87"/>
      <c r="C16" s="112" t="s">
        <v>62</v>
      </c>
      <c r="D16" s="113">
        <f>SUM(D11:D15)</f>
        <v>4117500</v>
      </c>
    </row>
    <row r="17" spans="1:6" x14ac:dyDescent="0.25">
      <c r="A17" s="234" t="s">
        <v>72</v>
      </c>
      <c r="B17" s="234"/>
      <c r="C17" s="234"/>
      <c r="D17" s="234"/>
    </row>
    <row r="18" spans="1:6" ht="18.600000000000001" customHeight="1" x14ac:dyDescent="0.25">
      <c r="A18" s="85">
        <v>1</v>
      </c>
      <c r="B18" s="87" t="s">
        <v>235</v>
      </c>
      <c r="C18" s="87" t="s">
        <v>49</v>
      </c>
      <c r="D18" s="102">
        <v>1258306</v>
      </c>
      <c r="E18" s="75"/>
    </row>
    <row r="19" spans="1:6" x14ac:dyDescent="0.25">
      <c r="A19" s="209">
        <v>2</v>
      </c>
      <c r="B19" s="205" t="s">
        <v>73</v>
      </c>
      <c r="C19" s="205" t="s">
        <v>47</v>
      </c>
      <c r="D19" s="208">
        <v>600000</v>
      </c>
      <c r="F19" s="75"/>
    </row>
    <row r="20" spans="1:6" x14ac:dyDescent="0.25">
      <c r="A20" s="85">
        <v>3</v>
      </c>
      <c r="B20" s="87" t="s">
        <v>271</v>
      </c>
      <c r="C20" s="87" t="s">
        <v>94</v>
      </c>
      <c r="D20" s="102">
        <v>100000</v>
      </c>
    </row>
    <row r="21" spans="1:6" x14ac:dyDescent="0.25">
      <c r="A21" s="85">
        <v>4</v>
      </c>
      <c r="B21" s="87" t="s">
        <v>74</v>
      </c>
      <c r="C21" s="87" t="s">
        <v>46</v>
      </c>
      <c r="D21" s="84">
        <v>450000</v>
      </c>
    </row>
    <row r="22" spans="1:6" x14ac:dyDescent="0.25">
      <c r="A22" s="4"/>
      <c r="B22" s="5"/>
      <c r="C22" s="12" t="s">
        <v>62</v>
      </c>
      <c r="D22" s="13">
        <f>SUM(D18:D21)</f>
        <v>2408306</v>
      </c>
    </row>
    <row r="23" spans="1:6" x14ac:dyDescent="0.25">
      <c r="A23" s="234" t="s">
        <v>75</v>
      </c>
      <c r="B23" s="234"/>
      <c r="C23" s="234"/>
      <c r="D23" s="234"/>
    </row>
    <row r="24" spans="1:6" x14ac:dyDescent="0.25">
      <c r="A24" s="5"/>
      <c r="B24" s="5"/>
      <c r="C24" s="5"/>
      <c r="D24" s="4"/>
    </row>
    <row r="25" spans="1:6" x14ac:dyDescent="0.25">
      <c r="A25" s="5"/>
      <c r="B25" s="5"/>
      <c r="C25" s="5"/>
      <c r="D25" s="4"/>
    </row>
    <row r="26" spans="1:6" ht="48.75" customHeight="1" x14ac:dyDescent="0.25">
      <c r="A26" s="234" t="s">
        <v>76</v>
      </c>
      <c r="B26" s="234"/>
      <c r="C26" s="234"/>
      <c r="D26" s="234"/>
    </row>
    <row r="27" spans="1:6" ht="32.450000000000003" customHeight="1" x14ac:dyDescent="0.25">
      <c r="A27" s="85">
        <v>1</v>
      </c>
      <c r="B27" s="87" t="s">
        <v>253</v>
      </c>
      <c r="C27" s="87" t="s">
        <v>46</v>
      </c>
      <c r="D27" s="84">
        <v>300000</v>
      </c>
    </row>
    <row r="28" spans="1:6" ht="21.6" customHeight="1" x14ac:dyDescent="0.25">
      <c r="A28" s="4"/>
      <c r="B28" s="5"/>
      <c r="C28" s="12" t="s">
        <v>62</v>
      </c>
      <c r="D28" s="13">
        <f>SUM(D27:D27)</f>
        <v>300000</v>
      </c>
      <c r="E28" s="29"/>
      <c r="F28" s="30"/>
    </row>
    <row r="29" spans="1:6" ht="27.75" customHeight="1" x14ac:dyDescent="0.25">
      <c r="A29" s="229" t="s">
        <v>78</v>
      </c>
      <c r="B29" s="229"/>
      <c r="C29" s="229"/>
      <c r="D29" s="229"/>
    </row>
    <row r="30" spans="1:6" x14ac:dyDescent="0.25">
      <c r="A30" s="244" t="s">
        <v>79</v>
      </c>
      <c r="B30" s="244"/>
      <c r="C30" s="244"/>
      <c r="D30" s="244"/>
      <c r="F30" s="75"/>
    </row>
    <row r="31" spans="1:6" ht="35.25" customHeight="1" x14ac:dyDescent="0.25">
      <c r="A31" s="85">
        <v>1</v>
      </c>
      <c r="B31" s="118" t="s">
        <v>272</v>
      </c>
      <c r="C31" s="87" t="s">
        <v>98</v>
      </c>
      <c r="D31" s="84">
        <v>410000</v>
      </c>
    </row>
    <row r="32" spans="1:6" x14ac:dyDescent="0.25">
      <c r="A32" s="4"/>
      <c r="B32" s="5"/>
      <c r="C32" s="12" t="s">
        <v>62</v>
      </c>
      <c r="D32" s="13">
        <f>SUM(D31:D31)</f>
        <v>410000</v>
      </c>
      <c r="F32" s="75"/>
    </row>
    <row r="33" spans="1:4" x14ac:dyDescent="0.25">
      <c r="A33" s="234" t="s">
        <v>80</v>
      </c>
      <c r="B33" s="234"/>
      <c r="C33" s="234"/>
      <c r="D33" s="234"/>
    </row>
    <row r="34" spans="1:4" x14ac:dyDescent="0.25">
      <c r="A34" s="4"/>
      <c r="B34" s="5"/>
      <c r="C34" s="5"/>
      <c r="D34" s="9"/>
    </row>
    <row r="35" spans="1:4" x14ac:dyDescent="0.25">
      <c r="A35" s="19"/>
      <c r="B35" s="19"/>
      <c r="C35" s="12" t="s">
        <v>62</v>
      </c>
      <c r="D35" s="20">
        <f>SUM(D34:D34)</f>
        <v>0</v>
      </c>
    </row>
    <row r="36" spans="1:4" x14ac:dyDescent="0.25">
      <c r="A36" s="234" t="s">
        <v>81</v>
      </c>
      <c r="B36" s="234"/>
      <c r="C36" s="234"/>
      <c r="D36" s="234"/>
    </row>
    <row r="37" spans="1:4" ht="57" customHeight="1" x14ac:dyDescent="0.25">
      <c r="A37" s="86">
        <v>1</v>
      </c>
      <c r="B37" s="91" t="s">
        <v>254</v>
      </c>
      <c r="C37" s="91" t="s">
        <v>46</v>
      </c>
      <c r="D37" s="92">
        <v>300000</v>
      </c>
    </row>
    <row r="38" spans="1:4" x14ac:dyDescent="0.25">
      <c r="A38" s="10"/>
      <c r="B38" s="10"/>
      <c r="C38" s="10"/>
      <c r="D38" s="15"/>
    </row>
    <row r="39" spans="1:4" x14ac:dyDescent="0.25">
      <c r="A39" s="10"/>
      <c r="B39" s="10"/>
      <c r="C39" s="12" t="s">
        <v>62</v>
      </c>
      <c r="D39" s="21">
        <f>SUM(D37:D38)</f>
        <v>300000</v>
      </c>
    </row>
    <row r="40" spans="1:4" x14ac:dyDescent="0.25">
      <c r="A40" s="234" t="s">
        <v>82</v>
      </c>
      <c r="B40" s="234"/>
      <c r="C40" s="234"/>
      <c r="D40" s="234"/>
    </row>
    <row r="41" spans="1:4" x14ac:dyDescent="0.25">
      <c r="A41" s="5"/>
      <c r="B41" s="5"/>
      <c r="C41" s="5"/>
      <c r="D41" s="4"/>
    </row>
    <row r="42" spans="1:4" x14ac:dyDescent="0.25">
      <c r="A42" s="5"/>
      <c r="B42" s="5"/>
      <c r="C42" s="5"/>
      <c r="D42" s="4"/>
    </row>
    <row r="43" spans="1:4" ht="37.5" customHeight="1" x14ac:dyDescent="0.25">
      <c r="A43" s="234" t="s">
        <v>83</v>
      </c>
      <c r="B43" s="234"/>
      <c r="C43" s="234"/>
      <c r="D43" s="234"/>
    </row>
    <row r="44" spans="1:4" ht="33" customHeight="1" x14ac:dyDescent="0.25">
      <c r="A44" s="4"/>
      <c r="B44" s="87"/>
      <c r="C44" s="87"/>
      <c r="D44" s="84"/>
    </row>
    <row r="45" spans="1:4" ht="25.9" customHeight="1" x14ac:dyDescent="0.25">
      <c r="A45" s="4"/>
      <c r="B45" s="5"/>
      <c r="C45" s="12" t="s">
        <v>62</v>
      </c>
      <c r="D45" s="13">
        <f>SUM(D44:D44)</f>
        <v>0</v>
      </c>
    </row>
    <row r="46" spans="1:4" x14ac:dyDescent="0.25">
      <c r="A46" s="234" t="s">
        <v>84</v>
      </c>
      <c r="B46" s="234"/>
      <c r="C46" s="234"/>
      <c r="D46" s="234"/>
    </row>
    <row r="47" spans="1:4" ht="31.5" x14ac:dyDescent="0.25">
      <c r="A47" s="4">
        <v>1</v>
      </c>
      <c r="B47" s="5" t="s">
        <v>157</v>
      </c>
      <c r="C47" s="5" t="s">
        <v>49</v>
      </c>
      <c r="D47" s="102">
        <v>722500</v>
      </c>
    </row>
    <row r="48" spans="1:4" x14ac:dyDescent="0.25">
      <c r="A48" s="85">
        <v>2</v>
      </c>
      <c r="B48" s="106" t="s">
        <v>224</v>
      </c>
      <c r="C48" s="106" t="s">
        <v>46</v>
      </c>
      <c r="D48" s="107">
        <v>400000</v>
      </c>
    </row>
    <row r="49" spans="1:6" x14ac:dyDescent="0.25">
      <c r="A49" s="4"/>
      <c r="B49" s="5"/>
      <c r="C49" s="12" t="s">
        <v>62</v>
      </c>
      <c r="D49" s="13">
        <f>SUM(D47:D48)</f>
        <v>1122500</v>
      </c>
      <c r="E49" s="29"/>
      <c r="F49" s="30"/>
    </row>
    <row r="50" spans="1:6" x14ac:dyDescent="0.25">
      <c r="A50" s="229" t="s">
        <v>85</v>
      </c>
      <c r="B50" s="229"/>
      <c r="C50" s="229"/>
      <c r="D50" s="229"/>
    </row>
    <row r="51" spans="1:6" x14ac:dyDescent="0.25">
      <c r="A51" s="234" t="s">
        <v>86</v>
      </c>
      <c r="B51" s="234"/>
      <c r="C51" s="234"/>
      <c r="D51" s="234"/>
    </row>
    <row r="52" spans="1:6" x14ac:dyDescent="0.25">
      <c r="A52" s="5"/>
      <c r="B52" s="5"/>
      <c r="C52" s="5"/>
      <c r="D52" s="4"/>
    </row>
    <row r="53" spans="1:6" x14ac:dyDescent="0.25">
      <c r="A53" s="5"/>
      <c r="B53" s="5"/>
      <c r="C53" s="5"/>
      <c r="D53" s="4"/>
    </row>
    <row r="54" spans="1:6" x14ac:dyDescent="0.25">
      <c r="A54" s="234" t="s">
        <v>87</v>
      </c>
      <c r="B54" s="234"/>
      <c r="C54" s="234"/>
      <c r="D54" s="234"/>
    </row>
    <row r="55" spans="1:6" x14ac:dyDescent="0.25">
      <c r="A55" s="11">
        <v>1</v>
      </c>
      <c r="B55" s="10" t="s">
        <v>236</v>
      </c>
      <c r="C55" s="10" t="s">
        <v>49</v>
      </c>
      <c r="D55" s="15">
        <v>680000</v>
      </c>
    </row>
    <row r="56" spans="1:6" ht="31.5" x14ac:dyDescent="0.25">
      <c r="A56" s="11">
        <v>2</v>
      </c>
      <c r="B56" s="10" t="s">
        <v>237</v>
      </c>
      <c r="C56" s="10" t="s">
        <v>49</v>
      </c>
      <c r="D56" s="15">
        <v>7177764</v>
      </c>
      <c r="E56" s="75"/>
    </row>
    <row r="57" spans="1:6" x14ac:dyDescent="0.25">
      <c r="A57" s="11">
        <v>3</v>
      </c>
      <c r="B57" s="91" t="s">
        <v>88</v>
      </c>
      <c r="C57" s="91" t="s">
        <v>45</v>
      </c>
      <c r="D57" s="15">
        <v>1000000</v>
      </c>
    </row>
    <row r="58" spans="1:6" x14ac:dyDescent="0.25">
      <c r="A58" s="11"/>
      <c r="B58" s="10"/>
      <c r="C58" s="22" t="s">
        <v>62</v>
      </c>
      <c r="D58" s="21">
        <f>SUM(D55:D57)</f>
        <v>8857764</v>
      </c>
    </row>
    <row r="59" spans="1:6" ht="36" customHeight="1" x14ac:dyDescent="0.25">
      <c r="A59" s="234" t="s">
        <v>89</v>
      </c>
      <c r="B59" s="234"/>
      <c r="C59" s="234"/>
      <c r="D59" s="234"/>
    </row>
    <row r="60" spans="1:6" ht="31.5" x14ac:dyDescent="0.25">
      <c r="A60" s="4">
        <v>1</v>
      </c>
      <c r="B60" s="87" t="s">
        <v>77</v>
      </c>
      <c r="C60" s="87" t="s">
        <v>31</v>
      </c>
      <c r="D60" s="102">
        <v>4000000</v>
      </c>
    </row>
    <row r="61" spans="1:6" x14ac:dyDescent="0.25">
      <c r="A61" s="4"/>
      <c r="B61" s="5"/>
      <c r="C61" s="22" t="s">
        <v>62</v>
      </c>
      <c r="D61" s="13">
        <f>SUM(D60:D60)</f>
        <v>4000000</v>
      </c>
    </row>
    <row r="62" spans="1:6" ht="35.25" customHeight="1" x14ac:dyDescent="0.25">
      <c r="A62" s="234" t="s">
        <v>90</v>
      </c>
      <c r="B62" s="234"/>
      <c r="C62" s="234"/>
      <c r="D62" s="234"/>
    </row>
    <row r="63" spans="1:6" ht="46.15" customHeight="1" x14ac:dyDescent="0.25">
      <c r="A63" s="4"/>
      <c r="B63" s="5"/>
      <c r="C63" s="5"/>
      <c r="D63" s="9"/>
    </row>
    <row r="64" spans="1:6" ht="22.15" customHeight="1" x14ac:dyDescent="0.25">
      <c r="A64" s="5"/>
      <c r="B64" s="5"/>
      <c r="C64" s="22" t="s">
        <v>62</v>
      </c>
      <c r="D64" s="13">
        <f>SUM(D63:D63)</f>
        <v>0</v>
      </c>
      <c r="E64" s="29"/>
      <c r="F64" s="30"/>
    </row>
    <row r="65" spans="1:6" x14ac:dyDescent="0.25">
      <c r="A65" s="229" t="s">
        <v>91</v>
      </c>
      <c r="B65" s="229"/>
      <c r="C65" s="229"/>
      <c r="D65" s="229"/>
    </row>
    <row r="66" spans="1:6" x14ac:dyDescent="0.25">
      <c r="A66" s="4"/>
      <c r="B66" s="5"/>
      <c r="C66" s="5"/>
      <c r="D66" s="9"/>
    </row>
    <row r="67" spans="1:6" x14ac:dyDescent="0.25">
      <c r="A67" s="5"/>
      <c r="B67" s="5"/>
      <c r="C67" s="12" t="s">
        <v>62</v>
      </c>
      <c r="D67" s="14">
        <f>SUM(D66)</f>
        <v>0</v>
      </c>
    </row>
    <row r="68" spans="1:6" x14ac:dyDescent="0.25">
      <c r="A68" s="229" t="s">
        <v>92</v>
      </c>
      <c r="B68" s="229"/>
      <c r="C68" s="229"/>
      <c r="D68" s="229"/>
    </row>
    <row r="69" spans="1:6" x14ac:dyDescent="0.25">
      <c r="A69" s="5"/>
      <c r="B69" s="5"/>
      <c r="C69" s="5"/>
      <c r="D69" s="4"/>
      <c r="F69" s="30"/>
    </row>
    <row r="70" spans="1:6" ht="31.15" customHeight="1" x14ac:dyDescent="0.25">
      <c r="A70" s="229" t="s">
        <v>149</v>
      </c>
      <c r="B70" s="229"/>
      <c r="C70" s="229"/>
      <c r="D70" s="229"/>
      <c r="F70" s="75"/>
    </row>
    <row r="71" spans="1:6" x14ac:dyDescent="0.25">
      <c r="A71" s="209">
        <v>1</v>
      </c>
      <c r="B71" s="205" t="s">
        <v>93</v>
      </c>
      <c r="C71" s="205" t="s">
        <v>47</v>
      </c>
      <c r="D71" s="208">
        <v>500000</v>
      </c>
    </row>
    <row r="72" spans="1:6" x14ac:dyDescent="0.25">
      <c r="A72" s="93"/>
      <c r="B72" s="93"/>
      <c r="C72" s="114" t="s">
        <v>62</v>
      </c>
      <c r="D72" s="115">
        <f>SUM(D71:D71)</f>
        <v>500000</v>
      </c>
    </row>
    <row r="73" spans="1:6" x14ac:dyDescent="0.25">
      <c r="C73" s="211"/>
      <c r="D73" s="211"/>
    </row>
    <row r="74" spans="1:6" x14ac:dyDescent="0.25">
      <c r="C74" s="212"/>
      <c r="D74" s="213"/>
    </row>
    <row r="75" spans="1:6" x14ac:dyDescent="0.25">
      <c r="C75" s="214"/>
      <c r="D75" s="214"/>
    </row>
  </sheetData>
  <mergeCells count="22">
    <mergeCell ref="A62:D62"/>
    <mergeCell ref="A65:D65"/>
    <mergeCell ref="A68:D68"/>
    <mergeCell ref="A70:D70"/>
    <mergeCell ref="A59:D59"/>
    <mergeCell ref="A46:D46"/>
    <mergeCell ref="A50:D50"/>
    <mergeCell ref="A51:D51"/>
    <mergeCell ref="A54:D54"/>
    <mergeCell ref="A40:D40"/>
    <mergeCell ref="A43:D43"/>
    <mergeCell ref="A33:D33"/>
    <mergeCell ref="A36:D36"/>
    <mergeCell ref="A29:D29"/>
    <mergeCell ref="A30:D30"/>
    <mergeCell ref="A23:D23"/>
    <mergeCell ref="A26:D26"/>
    <mergeCell ref="A17:D17"/>
    <mergeCell ref="A10:D10"/>
    <mergeCell ref="A1:D1"/>
    <mergeCell ref="A2:D2"/>
    <mergeCell ref="A5:D5"/>
  </mergeCells>
  <pageMargins left="0.7" right="0.7" top="0.75" bottom="0.75" header="0.3" footer="0.3"/>
  <pageSetup paperSize="9" scale="65"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79998168889431442"/>
  </sheetPr>
  <dimension ref="A1:G23"/>
  <sheetViews>
    <sheetView topLeftCell="B1" workbookViewId="0">
      <selection activeCell="G10" sqref="G10"/>
    </sheetView>
  </sheetViews>
  <sheetFormatPr defaultRowHeight="15" x14ac:dyDescent="0.25"/>
  <cols>
    <col min="2" max="2" width="49.28515625" customWidth="1"/>
    <col min="3" max="3" width="24.7109375" customWidth="1"/>
    <col min="4" max="4" width="29" customWidth="1"/>
    <col min="6" max="6" width="17.7109375" customWidth="1"/>
    <col min="7" max="7" width="14.85546875" bestFit="1" customWidth="1"/>
  </cols>
  <sheetData>
    <row r="1" spans="1:7" s="17" customFormat="1" ht="31.5" x14ac:dyDescent="0.25">
      <c r="A1" s="1"/>
      <c r="B1" s="6" t="s">
        <v>0</v>
      </c>
      <c r="C1" s="6" t="s">
        <v>1</v>
      </c>
      <c r="D1" s="18" t="s">
        <v>2</v>
      </c>
    </row>
    <row r="2" spans="1:7" s="17" customFormat="1" ht="51" customHeight="1" x14ac:dyDescent="0.25">
      <c r="A2" s="232" t="s">
        <v>100</v>
      </c>
      <c r="B2" s="232"/>
      <c r="C2" s="232"/>
      <c r="D2" s="232"/>
    </row>
    <row r="3" spans="1:7" s="17" customFormat="1" ht="52.5" customHeight="1" x14ac:dyDescent="0.25">
      <c r="A3" s="4">
        <v>1</v>
      </c>
      <c r="B3" s="5" t="s">
        <v>101</v>
      </c>
      <c r="C3" s="5" t="s">
        <v>111</v>
      </c>
      <c r="D3" s="102">
        <v>554523</v>
      </c>
    </row>
    <row r="4" spans="1:7" s="17" customFormat="1" ht="47.25" x14ac:dyDescent="0.25">
      <c r="A4" s="4">
        <v>2</v>
      </c>
      <c r="B4" s="87" t="s">
        <v>102</v>
      </c>
      <c r="C4" s="87" t="s">
        <v>110</v>
      </c>
      <c r="D4" s="102">
        <v>225000</v>
      </c>
      <c r="G4" s="75"/>
    </row>
    <row r="5" spans="1:7" s="17" customFormat="1" ht="31.5" x14ac:dyDescent="0.25">
      <c r="A5" s="4">
        <v>3</v>
      </c>
      <c r="B5" s="87" t="s">
        <v>103</v>
      </c>
      <c r="C5" s="87" t="s">
        <v>110</v>
      </c>
      <c r="D5" s="102">
        <v>225000</v>
      </c>
    </row>
    <row r="6" spans="1:7" s="17" customFormat="1" ht="31.5" x14ac:dyDescent="0.25">
      <c r="A6" s="4">
        <v>4</v>
      </c>
      <c r="B6" s="87" t="s">
        <v>104</v>
      </c>
      <c r="C6" s="87" t="s">
        <v>110</v>
      </c>
      <c r="D6" s="102">
        <v>192000</v>
      </c>
    </row>
    <row r="7" spans="1:7" s="17" customFormat="1" ht="31.5" x14ac:dyDescent="0.25">
      <c r="A7" s="4">
        <v>5</v>
      </c>
      <c r="B7" s="87" t="s">
        <v>105</v>
      </c>
      <c r="C7" s="87" t="s">
        <v>110</v>
      </c>
      <c r="D7" s="102">
        <v>120000</v>
      </c>
    </row>
    <row r="8" spans="1:7" s="17" customFormat="1" ht="31.5" x14ac:dyDescent="0.25">
      <c r="A8" s="4">
        <v>6</v>
      </c>
      <c r="B8" s="87" t="s">
        <v>106</v>
      </c>
      <c r="C8" s="87" t="s">
        <v>110</v>
      </c>
      <c r="D8" s="102">
        <v>150000</v>
      </c>
    </row>
    <row r="9" spans="1:7" s="17" customFormat="1" ht="81.75" customHeight="1" x14ac:dyDescent="0.25">
      <c r="A9" s="4">
        <v>7</v>
      </c>
      <c r="B9" s="205" t="s">
        <v>150</v>
      </c>
      <c r="C9" s="205" t="s">
        <v>287</v>
      </c>
      <c r="D9" s="208">
        <v>80000</v>
      </c>
    </row>
    <row r="10" spans="1:7" s="17" customFormat="1" ht="15.75" x14ac:dyDescent="0.25">
      <c r="A10" s="4">
        <v>8</v>
      </c>
      <c r="B10" s="93" t="s">
        <v>112</v>
      </c>
      <c r="C10" s="119" t="s">
        <v>114</v>
      </c>
      <c r="D10" s="84">
        <v>10000</v>
      </c>
    </row>
    <row r="11" spans="1:7" s="17" customFormat="1" ht="19.5" customHeight="1" x14ac:dyDescent="0.25">
      <c r="A11" s="4">
        <v>9</v>
      </c>
      <c r="B11" s="94" t="s">
        <v>113</v>
      </c>
      <c r="C11" s="119" t="s">
        <v>114</v>
      </c>
      <c r="D11" s="84">
        <v>50000</v>
      </c>
    </row>
    <row r="12" spans="1:7" s="17" customFormat="1" ht="92.25" customHeight="1" x14ac:dyDescent="0.25">
      <c r="A12" s="4">
        <v>10</v>
      </c>
      <c r="B12" s="121" t="s">
        <v>225</v>
      </c>
      <c r="C12" s="106" t="s">
        <v>109</v>
      </c>
      <c r="D12" s="107">
        <v>275000</v>
      </c>
    </row>
    <row r="13" spans="1:7" s="17" customFormat="1" ht="15.75" x14ac:dyDescent="0.25">
      <c r="A13" s="4"/>
      <c r="B13" s="5"/>
      <c r="C13" s="12" t="s">
        <v>63</v>
      </c>
      <c r="D13" s="13">
        <f>SUM(D3:D12)</f>
        <v>1881523</v>
      </c>
      <c r="E13" s="29"/>
      <c r="F13" s="30"/>
    </row>
    <row r="14" spans="1:7" s="17" customFormat="1" ht="15.75" x14ac:dyDescent="0.25">
      <c r="A14" s="232" t="s">
        <v>107</v>
      </c>
      <c r="B14" s="232"/>
      <c r="C14" s="232"/>
      <c r="D14" s="232"/>
    </row>
    <row r="15" spans="1:7" s="17" customFormat="1" ht="31.5" x14ac:dyDescent="0.25">
      <c r="A15" s="4">
        <v>1</v>
      </c>
      <c r="B15" s="87" t="s">
        <v>108</v>
      </c>
      <c r="C15" s="87" t="s">
        <v>110</v>
      </c>
      <c r="D15" s="102">
        <v>165000</v>
      </c>
    </row>
    <row r="16" spans="1:7" s="17" customFormat="1" ht="15.75" x14ac:dyDescent="0.25">
      <c r="A16" s="4">
        <v>2</v>
      </c>
      <c r="B16" s="87" t="s">
        <v>115</v>
      </c>
      <c r="C16" s="87" t="s">
        <v>114</v>
      </c>
      <c r="D16" s="84">
        <v>40000</v>
      </c>
    </row>
    <row r="17" spans="1:6" s="17" customFormat="1" ht="78.75" x14ac:dyDescent="0.25">
      <c r="A17" s="4">
        <v>3</v>
      </c>
      <c r="B17" s="106" t="s">
        <v>226</v>
      </c>
      <c r="C17" s="106" t="s">
        <v>109</v>
      </c>
      <c r="D17" s="107">
        <v>125000</v>
      </c>
      <c r="F17" s="75"/>
    </row>
    <row r="18" spans="1:6" s="17" customFormat="1" ht="15.75" x14ac:dyDescent="0.25">
      <c r="A18" s="4"/>
      <c r="B18" s="5"/>
      <c r="C18" s="12" t="s">
        <v>63</v>
      </c>
      <c r="D18" s="13">
        <f>SUM(D15:D17)</f>
        <v>330000</v>
      </c>
      <c r="E18" s="29"/>
      <c r="F18" s="30"/>
    </row>
    <row r="20" spans="1:6" x14ac:dyDescent="0.25">
      <c r="D20" s="80"/>
    </row>
    <row r="21" spans="1:6" x14ac:dyDescent="0.25">
      <c r="D21" s="80"/>
    </row>
    <row r="23" spans="1:6" x14ac:dyDescent="0.25">
      <c r="C23" s="215"/>
      <c r="D23" s="216"/>
    </row>
  </sheetData>
  <mergeCells count="2">
    <mergeCell ref="A2:D2"/>
    <mergeCell ref="A14:D14"/>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D13"/>
  <sheetViews>
    <sheetView zoomScale="85" zoomScaleNormal="85" workbookViewId="0">
      <selection activeCell="D23" sqref="D23"/>
    </sheetView>
  </sheetViews>
  <sheetFormatPr defaultColWidth="8.85546875" defaultRowHeight="15.75" x14ac:dyDescent="0.25"/>
  <cols>
    <col min="1" max="1" width="8.85546875" style="17"/>
    <col min="2" max="2" width="79.85546875" style="17" customWidth="1"/>
    <col min="3" max="3" width="22.5703125" style="17" customWidth="1"/>
    <col min="4" max="4" width="28.28515625" style="17" customWidth="1"/>
    <col min="5" max="5" width="19.28515625" style="17" customWidth="1"/>
    <col min="6" max="6" width="20.42578125" style="17" customWidth="1"/>
    <col min="7" max="16384" width="8.85546875" style="17"/>
  </cols>
  <sheetData>
    <row r="1" spans="1:4" ht="21" customHeight="1" x14ac:dyDescent="0.25">
      <c r="A1" s="248" t="s">
        <v>278</v>
      </c>
      <c r="B1" s="248"/>
      <c r="C1" s="248"/>
      <c r="D1" s="248"/>
    </row>
    <row r="2" spans="1:4" ht="32.25" customHeight="1" x14ac:dyDescent="0.25">
      <c r="A2" s="122"/>
      <c r="B2" s="123" t="s">
        <v>0</v>
      </c>
      <c r="C2" s="123" t="s">
        <v>1</v>
      </c>
      <c r="D2" s="124" t="s">
        <v>2</v>
      </c>
    </row>
    <row r="3" spans="1:4" ht="64.5" customHeight="1" x14ac:dyDescent="0.25">
      <c r="A3" s="245" t="s">
        <v>279</v>
      </c>
      <c r="B3" s="246"/>
      <c r="C3" s="246"/>
      <c r="D3" s="247"/>
    </row>
    <row r="4" spans="1:4" x14ac:dyDescent="0.25">
      <c r="A4" s="4">
        <v>1</v>
      </c>
      <c r="B4" s="5" t="s">
        <v>285</v>
      </c>
      <c r="C4" s="5" t="s">
        <v>49</v>
      </c>
      <c r="D4" s="102">
        <v>1000000</v>
      </c>
    </row>
    <row r="5" spans="1:4" x14ac:dyDescent="0.25">
      <c r="A5" s="4">
        <v>2</v>
      </c>
      <c r="B5" s="5" t="s">
        <v>284</v>
      </c>
      <c r="C5" s="5" t="s">
        <v>31</v>
      </c>
      <c r="D5" s="102">
        <v>330000</v>
      </c>
    </row>
    <row r="6" spans="1:4" x14ac:dyDescent="0.25">
      <c r="A6" s="209">
        <v>3</v>
      </c>
      <c r="B6" s="205" t="s">
        <v>286</v>
      </c>
      <c r="C6" s="205" t="s">
        <v>47</v>
      </c>
      <c r="D6" s="208">
        <v>200000</v>
      </c>
    </row>
    <row r="7" spans="1:4" x14ac:dyDescent="0.25">
      <c r="A7" s="4">
        <v>4</v>
      </c>
      <c r="B7" s="5" t="s">
        <v>288</v>
      </c>
      <c r="C7" s="5" t="s">
        <v>289</v>
      </c>
      <c r="D7" s="181">
        <v>100000</v>
      </c>
    </row>
    <row r="8" spans="1:4" ht="31.5" x14ac:dyDescent="0.25">
      <c r="A8" s="4">
        <v>5</v>
      </c>
      <c r="B8" s="5" t="s">
        <v>290</v>
      </c>
      <c r="C8" s="5" t="s">
        <v>291</v>
      </c>
      <c r="D8" s="181">
        <v>95429</v>
      </c>
    </row>
    <row r="9" spans="1:4" x14ac:dyDescent="0.25">
      <c r="A9" s="4">
        <v>6</v>
      </c>
      <c r="B9" s="5" t="s">
        <v>293</v>
      </c>
      <c r="C9" s="5" t="s">
        <v>45</v>
      </c>
      <c r="D9" s="181">
        <v>450000</v>
      </c>
    </row>
    <row r="10" spans="1:4" x14ac:dyDescent="0.25">
      <c r="A10" s="4">
        <v>7</v>
      </c>
      <c r="B10" s="5" t="s">
        <v>280</v>
      </c>
      <c r="C10" s="5" t="s">
        <v>281</v>
      </c>
      <c r="D10" s="102">
        <v>500000</v>
      </c>
    </row>
    <row r="11" spans="1:4" x14ac:dyDescent="0.25">
      <c r="A11" s="4"/>
      <c r="B11" s="5"/>
      <c r="C11" s="12" t="s">
        <v>63</v>
      </c>
      <c r="D11" s="13">
        <f>SUM(D4:D10)</f>
        <v>2675429</v>
      </c>
    </row>
    <row r="13" spans="1:4" x14ac:dyDescent="0.25">
      <c r="D13" s="75"/>
    </row>
  </sheetData>
  <mergeCells count="2">
    <mergeCell ref="A3:D3"/>
    <mergeCell ref="A1:D1"/>
  </mergeCells>
  <pageMargins left="0.7" right="0.7" top="0.75" bottom="0.75" header="0.3" footer="0.3"/>
  <pageSetup paperSize="9" scale="48" fitToHeight="0"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F59"/>
  <sheetViews>
    <sheetView topLeftCell="A43" zoomScaleNormal="100" workbookViewId="0">
      <selection activeCell="F58" sqref="F58"/>
    </sheetView>
  </sheetViews>
  <sheetFormatPr defaultColWidth="28.7109375" defaultRowHeight="24.6" customHeight="1" x14ac:dyDescent="0.25"/>
  <cols>
    <col min="1" max="1" width="8.5703125" style="16" customWidth="1"/>
    <col min="2" max="2" width="66.28515625" style="16" customWidth="1"/>
    <col min="3" max="4" width="28.7109375" style="16"/>
    <col min="5" max="5" width="27.7109375" style="16" customWidth="1"/>
    <col min="6" max="6" width="21.140625" style="16" customWidth="1"/>
    <col min="7" max="16384" width="28.7109375" style="16"/>
  </cols>
  <sheetData>
    <row r="1" spans="1:6" ht="33" customHeight="1" x14ac:dyDescent="0.25">
      <c r="A1" s="1"/>
      <c r="B1" s="2" t="s">
        <v>0</v>
      </c>
      <c r="C1" s="2" t="s">
        <v>1</v>
      </c>
      <c r="D1" s="3" t="s">
        <v>2</v>
      </c>
    </row>
    <row r="2" spans="1:6" ht="24.6" customHeight="1" x14ac:dyDescent="0.25">
      <c r="A2" s="249" t="s">
        <v>3</v>
      </c>
      <c r="B2" s="249"/>
      <c r="C2" s="249"/>
      <c r="D2" s="249"/>
    </row>
    <row r="3" spans="1:6" ht="97.15" customHeight="1" x14ac:dyDescent="0.25">
      <c r="A3" s="232" t="s">
        <v>41</v>
      </c>
      <c r="B3" s="232"/>
      <c r="C3" s="232"/>
      <c r="D3" s="232"/>
    </row>
    <row r="4" spans="1:6" ht="97.5" customHeight="1" x14ac:dyDescent="0.25">
      <c r="A4" s="4">
        <v>1</v>
      </c>
      <c r="B4" s="88" t="s">
        <v>5</v>
      </c>
      <c r="C4" s="88" t="s">
        <v>4</v>
      </c>
      <c r="D4" s="89">
        <v>195000</v>
      </c>
      <c r="F4" s="83"/>
    </row>
    <row r="5" spans="1:6" ht="36.75" customHeight="1" x14ac:dyDescent="0.25">
      <c r="A5" s="4">
        <v>2</v>
      </c>
      <c r="B5" s="87" t="s">
        <v>52</v>
      </c>
      <c r="C5" s="87" t="s">
        <v>56</v>
      </c>
      <c r="D5" s="102">
        <v>80000</v>
      </c>
      <c r="F5" s="83"/>
    </row>
    <row r="6" spans="1:6" ht="30" customHeight="1" x14ac:dyDescent="0.25">
      <c r="A6" s="4">
        <v>3</v>
      </c>
      <c r="B6" s="87" t="s">
        <v>53</v>
      </c>
      <c r="C6" s="87" t="s">
        <v>55</v>
      </c>
      <c r="D6" s="102">
        <v>30000</v>
      </c>
      <c r="F6" s="83"/>
    </row>
    <row r="7" spans="1:6" ht="31.15" customHeight="1" x14ac:dyDescent="0.25">
      <c r="A7" s="4">
        <v>4</v>
      </c>
      <c r="B7" s="87" t="s">
        <v>151</v>
      </c>
      <c r="C7" s="87" t="s">
        <v>55</v>
      </c>
      <c r="D7" s="102">
        <v>645000</v>
      </c>
      <c r="F7" s="83"/>
    </row>
    <row r="8" spans="1:6" ht="31.15" customHeight="1" x14ac:dyDescent="0.25">
      <c r="A8" s="4">
        <v>5</v>
      </c>
      <c r="B8" s="87" t="s">
        <v>152</v>
      </c>
      <c r="C8" s="87" t="s">
        <v>55</v>
      </c>
      <c r="D8" s="102">
        <v>60000</v>
      </c>
    </row>
    <row r="9" spans="1:6" ht="54" customHeight="1" x14ac:dyDescent="0.25">
      <c r="A9" s="201">
        <v>6</v>
      </c>
      <c r="B9" s="202" t="s">
        <v>54</v>
      </c>
      <c r="C9" s="202" t="s">
        <v>55</v>
      </c>
      <c r="D9" s="102">
        <v>95000</v>
      </c>
    </row>
    <row r="10" spans="1:6" ht="32.25" customHeight="1" x14ac:dyDescent="0.25">
      <c r="A10" s="4">
        <v>7</v>
      </c>
      <c r="B10" s="87" t="s">
        <v>6</v>
      </c>
      <c r="C10" s="87" t="s">
        <v>7</v>
      </c>
      <c r="D10" s="84">
        <v>80000</v>
      </c>
    </row>
    <row r="11" spans="1:6" ht="24.6" customHeight="1" x14ac:dyDescent="0.25">
      <c r="A11" s="4">
        <v>8</v>
      </c>
      <c r="B11" s="87" t="s">
        <v>8</v>
      </c>
      <c r="C11" s="87" t="s">
        <v>7</v>
      </c>
      <c r="D11" s="84">
        <v>70000</v>
      </c>
    </row>
    <row r="12" spans="1:6" ht="24.6" customHeight="1" x14ac:dyDescent="0.25">
      <c r="A12" s="209">
        <v>9</v>
      </c>
      <c r="B12" s="205" t="s">
        <v>259</v>
      </c>
      <c r="C12" s="205" t="s">
        <v>12</v>
      </c>
      <c r="D12" s="219">
        <v>290197</v>
      </c>
    </row>
    <row r="13" spans="1:6" ht="24.6" customHeight="1" x14ac:dyDescent="0.25">
      <c r="A13" s="209">
        <v>10</v>
      </c>
      <c r="B13" s="205" t="s">
        <v>260</v>
      </c>
      <c r="C13" s="205" t="s">
        <v>12</v>
      </c>
      <c r="D13" s="219">
        <v>296347</v>
      </c>
    </row>
    <row r="14" spans="1:6" ht="24.6" customHeight="1" x14ac:dyDescent="0.25">
      <c r="A14" s="209">
        <v>11</v>
      </c>
      <c r="B14" s="205" t="s">
        <v>261</v>
      </c>
      <c r="C14" s="205" t="s">
        <v>12</v>
      </c>
      <c r="D14" s="219">
        <v>290387</v>
      </c>
    </row>
    <row r="15" spans="1:6" ht="24.6" customHeight="1" x14ac:dyDescent="0.25">
      <c r="A15" s="4"/>
      <c r="B15" s="5"/>
      <c r="C15" s="12" t="s">
        <v>62</v>
      </c>
      <c r="D15" s="13">
        <f>SUM(D4:D14)</f>
        <v>2131931</v>
      </c>
    </row>
    <row r="16" spans="1:6" ht="37.15" customHeight="1" x14ac:dyDescent="0.25">
      <c r="A16" s="232" t="s">
        <v>9</v>
      </c>
      <c r="B16" s="232"/>
      <c r="C16" s="232"/>
      <c r="D16" s="232"/>
    </row>
    <row r="17" spans="1:4" ht="24.6" customHeight="1" x14ac:dyDescent="0.25">
      <c r="A17" s="234" t="s">
        <v>10</v>
      </c>
      <c r="B17" s="234"/>
      <c r="C17" s="234"/>
      <c r="D17" s="234"/>
    </row>
    <row r="18" spans="1:4" ht="24.6" customHeight="1" x14ac:dyDescent="0.25">
      <c r="A18" s="209">
        <v>1</v>
      </c>
      <c r="B18" s="205" t="s">
        <v>11</v>
      </c>
      <c r="C18" s="205" t="s">
        <v>12</v>
      </c>
      <c r="D18" s="208">
        <v>3782700</v>
      </c>
    </row>
    <row r="19" spans="1:4" ht="24.6" customHeight="1" x14ac:dyDescent="0.25">
      <c r="A19" s="4"/>
      <c r="B19" s="7"/>
      <c r="C19" s="12" t="s">
        <v>62</v>
      </c>
      <c r="D19" s="14">
        <f>SUM(D18:D18)</f>
        <v>3782700</v>
      </c>
    </row>
    <row r="20" spans="1:4" ht="120.75" customHeight="1" x14ac:dyDescent="0.25">
      <c r="A20" s="232" t="s">
        <v>13</v>
      </c>
      <c r="B20" s="232"/>
      <c r="C20" s="232"/>
      <c r="D20" s="232"/>
    </row>
    <row r="21" spans="1:4" ht="24.6" customHeight="1" x14ac:dyDescent="0.25">
      <c r="A21" s="234" t="s">
        <v>14</v>
      </c>
      <c r="B21" s="234"/>
      <c r="C21" s="234"/>
      <c r="D21" s="234"/>
    </row>
    <row r="22" spans="1:4" ht="82.5" customHeight="1" x14ac:dyDescent="0.25">
      <c r="A22" s="11">
        <v>1</v>
      </c>
      <c r="B22" s="87" t="s">
        <v>15</v>
      </c>
      <c r="C22" s="87" t="s">
        <v>4</v>
      </c>
      <c r="D22" s="84">
        <v>195000</v>
      </c>
    </row>
    <row r="23" spans="1:4" ht="34.5" customHeight="1" x14ac:dyDescent="0.25">
      <c r="A23" s="204">
        <v>2</v>
      </c>
      <c r="B23" s="205" t="s">
        <v>262</v>
      </c>
      <c r="C23" s="205" t="s">
        <v>12</v>
      </c>
      <c r="D23" s="219">
        <v>250000</v>
      </c>
    </row>
    <row r="24" spans="1:4" ht="19.5" customHeight="1" x14ac:dyDescent="0.25">
      <c r="A24" s="204">
        <v>3</v>
      </c>
      <c r="B24" s="205" t="s">
        <v>263</v>
      </c>
      <c r="C24" s="205" t="s">
        <v>12</v>
      </c>
      <c r="D24" s="219">
        <v>30000</v>
      </c>
    </row>
    <row r="25" spans="1:4" ht="44.25" customHeight="1" x14ac:dyDescent="0.25">
      <c r="A25" s="85">
        <v>4</v>
      </c>
      <c r="B25" s="87" t="s">
        <v>58</v>
      </c>
      <c r="C25" s="87" t="s">
        <v>57</v>
      </c>
      <c r="D25" s="84">
        <v>140000</v>
      </c>
    </row>
    <row r="26" spans="1:4" ht="44.45" customHeight="1" x14ac:dyDescent="0.25">
      <c r="A26" s="85">
        <v>5</v>
      </c>
      <c r="B26" s="87" t="s">
        <v>59</v>
      </c>
      <c r="C26" s="87" t="s">
        <v>57</v>
      </c>
      <c r="D26" s="84">
        <v>650000</v>
      </c>
    </row>
    <row r="27" spans="1:4" ht="33.6" customHeight="1" x14ac:dyDescent="0.25">
      <c r="A27" s="85">
        <v>6</v>
      </c>
      <c r="B27" s="87" t="s">
        <v>60</v>
      </c>
      <c r="C27" s="87" t="s">
        <v>57</v>
      </c>
      <c r="D27" s="84">
        <v>200000</v>
      </c>
    </row>
    <row r="28" spans="1:4" ht="24.6" customHeight="1" x14ac:dyDescent="0.25">
      <c r="A28" s="86">
        <v>7</v>
      </c>
      <c r="B28" s="87" t="s">
        <v>16</v>
      </c>
      <c r="C28" s="87" t="s">
        <v>7</v>
      </c>
      <c r="D28" s="84">
        <v>50000</v>
      </c>
    </row>
    <row r="29" spans="1:4" ht="24.6" customHeight="1" x14ac:dyDescent="0.25">
      <c r="A29" s="86">
        <v>8</v>
      </c>
      <c r="B29" s="87" t="s">
        <v>17</v>
      </c>
      <c r="C29" s="87" t="s">
        <v>7</v>
      </c>
      <c r="D29" s="84">
        <v>100000</v>
      </c>
    </row>
    <row r="30" spans="1:4" ht="24.6" customHeight="1" x14ac:dyDescent="0.25">
      <c r="A30" s="86">
        <v>9</v>
      </c>
      <c r="B30" s="87" t="s">
        <v>18</v>
      </c>
      <c r="C30" s="87" t="s">
        <v>7</v>
      </c>
      <c r="D30" s="84">
        <v>100000</v>
      </c>
    </row>
    <row r="31" spans="1:4" ht="24.6" customHeight="1" x14ac:dyDescent="0.25">
      <c r="A31" s="86">
        <v>10</v>
      </c>
      <c r="B31" s="87" t="s">
        <v>19</v>
      </c>
      <c r="C31" s="87" t="s">
        <v>7</v>
      </c>
      <c r="D31" s="84">
        <v>100000</v>
      </c>
    </row>
    <row r="32" spans="1:4" ht="24.6" customHeight="1" x14ac:dyDescent="0.25">
      <c r="A32" s="86">
        <v>11</v>
      </c>
      <c r="B32" s="87" t="s">
        <v>20</v>
      </c>
      <c r="C32" s="87" t="s">
        <v>7</v>
      </c>
      <c r="D32" s="84">
        <v>250000</v>
      </c>
    </row>
    <row r="33" spans="1:6" ht="24.6" customHeight="1" x14ac:dyDescent="0.25">
      <c r="A33" s="86">
        <v>12</v>
      </c>
      <c r="B33" s="87" t="s">
        <v>21</v>
      </c>
      <c r="C33" s="87" t="s">
        <v>7</v>
      </c>
      <c r="D33" s="84">
        <v>800000</v>
      </c>
    </row>
    <row r="34" spans="1:6" ht="24.6" customHeight="1" x14ac:dyDescent="0.25">
      <c r="A34" s="4"/>
      <c r="B34" s="5"/>
      <c r="C34" s="12" t="s">
        <v>62</v>
      </c>
      <c r="D34" s="200">
        <f>SUM(D22:D33)</f>
        <v>2865000</v>
      </c>
    </row>
    <row r="35" spans="1:6" ht="52.15" customHeight="1" x14ac:dyDescent="0.25">
      <c r="A35" s="232" t="s">
        <v>22</v>
      </c>
      <c r="B35" s="232"/>
      <c r="C35" s="232"/>
      <c r="D35" s="232"/>
    </row>
    <row r="36" spans="1:6" ht="33" customHeight="1" x14ac:dyDescent="0.25">
      <c r="A36" s="85">
        <v>1</v>
      </c>
      <c r="B36" s="87" t="s">
        <v>61</v>
      </c>
      <c r="C36" s="87" t="s">
        <v>57</v>
      </c>
      <c r="D36" s="84">
        <v>400000</v>
      </c>
    </row>
    <row r="37" spans="1:6" ht="30.6" customHeight="1" x14ac:dyDescent="0.25">
      <c r="A37" s="85">
        <v>2</v>
      </c>
      <c r="B37" s="88" t="s">
        <v>23</v>
      </c>
      <c r="C37" s="88" t="s">
        <v>7</v>
      </c>
      <c r="D37" s="89">
        <v>229000</v>
      </c>
    </row>
    <row r="38" spans="1:6" ht="31.15" customHeight="1" x14ac:dyDescent="0.25">
      <c r="A38" s="85">
        <v>3</v>
      </c>
      <c r="B38" s="87" t="s">
        <v>24</v>
      </c>
      <c r="C38" s="87" t="s">
        <v>7</v>
      </c>
      <c r="D38" s="84">
        <v>225000</v>
      </c>
    </row>
    <row r="39" spans="1:6" ht="24.6" customHeight="1" x14ac:dyDescent="0.25">
      <c r="A39" s="4"/>
      <c r="B39" s="5"/>
      <c r="C39" s="12" t="s">
        <v>62</v>
      </c>
      <c r="D39" s="200">
        <f>SUM(D36:D38)</f>
        <v>854000</v>
      </c>
      <c r="E39" s="27"/>
      <c r="F39" s="28"/>
    </row>
    <row r="40" spans="1:6" ht="17.25" customHeight="1" x14ac:dyDescent="0.25">
      <c r="A40" s="231" t="s">
        <v>25</v>
      </c>
      <c r="B40" s="231"/>
      <c r="C40" s="231"/>
      <c r="D40" s="231"/>
    </row>
    <row r="41" spans="1:6" ht="14.25" customHeight="1" x14ac:dyDescent="0.25">
      <c r="A41" s="231"/>
      <c r="B41" s="231"/>
      <c r="C41" s="231"/>
      <c r="D41" s="231"/>
    </row>
    <row r="42" spans="1:6" ht="24.6" customHeight="1" x14ac:dyDescent="0.25">
      <c r="A42" s="232" t="s">
        <v>26</v>
      </c>
      <c r="B42" s="232"/>
      <c r="C42" s="232"/>
      <c r="D42" s="232"/>
    </row>
    <row r="43" spans="1:6" ht="24.6" customHeight="1" x14ac:dyDescent="0.25">
      <c r="A43" s="232" t="s">
        <v>27</v>
      </c>
      <c r="B43" s="232"/>
      <c r="C43" s="232"/>
      <c r="D43" s="232"/>
    </row>
    <row r="44" spans="1:6" ht="42" customHeight="1" x14ac:dyDescent="0.25">
      <c r="A44" s="232" t="s">
        <v>28</v>
      </c>
      <c r="B44" s="232"/>
      <c r="C44" s="232"/>
      <c r="D44" s="232"/>
    </row>
    <row r="45" spans="1:6" ht="29.25" customHeight="1" x14ac:dyDescent="0.25">
      <c r="A45" s="86">
        <v>1</v>
      </c>
      <c r="B45" s="110" t="s">
        <v>245</v>
      </c>
      <c r="C45" s="110" t="s">
        <v>246</v>
      </c>
      <c r="D45" s="111">
        <v>1000000</v>
      </c>
      <c r="E45" s="83"/>
    </row>
    <row r="46" spans="1:6" ht="38.25" customHeight="1" x14ac:dyDescent="0.25">
      <c r="A46" s="209">
        <v>2</v>
      </c>
      <c r="B46" s="205" t="s">
        <v>245</v>
      </c>
      <c r="C46" s="205" t="s">
        <v>240</v>
      </c>
      <c r="D46" s="208">
        <v>700000</v>
      </c>
    </row>
    <row r="47" spans="1:6" ht="49.9" customHeight="1" x14ac:dyDescent="0.25">
      <c r="A47" s="4">
        <v>3</v>
      </c>
      <c r="B47" s="5" t="s">
        <v>30</v>
      </c>
      <c r="C47" s="5" t="s">
        <v>29</v>
      </c>
      <c r="D47" s="102">
        <v>500000</v>
      </c>
    </row>
    <row r="48" spans="1:6" ht="30.75" customHeight="1" x14ac:dyDescent="0.25">
      <c r="A48" s="209">
        <v>4</v>
      </c>
      <c r="B48" s="205" t="s">
        <v>349</v>
      </c>
      <c r="C48" s="205" t="s">
        <v>240</v>
      </c>
      <c r="D48" s="208">
        <v>98000</v>
      </c>
    </row>
    <row r="49" spans="1:6" ht="32.25" customHeight="1" x14ac:dyDescent="0.25">
      <c r="A49" s="201">
        <v>5</v>
      </c>
      <c r="B49" s="5" t="s">
        <v>245</v>
      </c>
      <c r="C49" s="5" t="s">
        <v>348</v>
      </c>
      <c r="D49" s="102">
        <v>700000</v>
      </c>
    </row>
    <row r="50" spans="1:6" ht="36" customHeight="1" x14ac:dyDescent="0.25">
      <c r="A50" s="201">
        <v>6</v>
      </c>
      <c r="B50" s="5" t="s">
        <v>346</v>
      </c>
      <c r="C50" s="5" t="s">
        <v>344</v>
      </c>
      <c r="D50" s="102">
        <v>350000</v>
      </c>
    </row>
    <row r="51" spans="1:6" ht="30" customHeight="1" x14ac:dyDescent="0.25">
      <c r="A51" s="201">
        <v>7</v>
      </c>
      <c r="B51" s="5" t="s">
        <v>345</v>
      </c>
      <c r="C51" s="5" t="s">
        <v>344</v>
      </c>
      <c r="D51" s="102">
        <v>20000</v>
      </c>
    </row>
    <row r="52" spans="1:6" ht="30" customHeight="1" x14ac:dyDescent="0.25">
      <c r="A52" s="201">
        <v>8</v>
      </c>
      <c r="B52" s="5" t="s">
        <v>350</v>
      </c>
      <c r="C52" s="5" t="s">
        <v>351</v>
      </c>
      <c r="D52" s="102">
        <v>55700</v>
      </c>
    </row>
    <row r="53" spans="1:6" ht="24.6" customHeight="1" x14ac:dyDescent="0.25">
      <c r="A53" s="4"/>
      <c r="B53" s="5"/>
      <c r="C53" s="12" t="s">
        <v>62</v>
      </c>
      <c r="D53" s="14">
        <f>SUM(D45:D52)</f>
        <v>3423700</v>
      </c>
      <c r="F53" s="28"/>
    </row>
    <row r="54" spans="1:6" ht="31.15" customHeight="1" x14ac:dyDescent="0.25">
      <c r="A54" s="229" t="s">
        <v>32</v>
      </c>
      <c r="B54" s="229"/>
      <c r="C54" s="229"/>
      <c r="D54" s="229"/>
    </row>
    <row r="55" spans="1:6" ht="31.9" customHeight="1" x14ac:dyDescent="0.25">
      <c r="A55" s="4">
        <v>1</v>
      </c>
      <c r="B55" s="103" t="s">
        <v>33</v>
      </c>
      <c r="C55" s="5" t="s">
        <v>29</v>
      </c>
      <c r="D55" s="102">
        <v>100000</v>
      </c>
    </row>
    <row r="56" spans="1:6" ht="31.9" customHeight="1" x14ac:dyDescent="0.25">
      <c r="A56" s="201">
        <v>2</v>
      </c>
      <c r="B56" s="103" t="s">
        <v>347</v>
      </c>
      <c r="C56" s="5" t="s">
        <v>344</v>
      </c>
      <c r="D56" s="102">
        <v>30000</v>
      </c>
    </row>
    <row r="57" spans="1:6" ht="24.6" customHeight="1" x14ac:dyDescent="0.25">
      <c r="A57" s="4"/>
      <c r="B57" s="5"/>
      <c r="C57" s="12" t="s">
        <v>63</v>
      </c>
      <c r="D57" s="14">
        <f>SUM(D55:D56)</f>
        <v>130000</v>
      </c>
      <c r="E57" s="27"/>
      <c r="F57" s="28"/>
    </row>
    <row r="59" spans="1:6" ht="24.6" customHeight="1" x14ac:dyDescent="0.25">
      <c r="C59" s="217"/>
      <c r="D59" s="218"/>
    </row>
  </sheetData>
  <mergeCells count="12">
    <mergeCell ref="A44:D44"/>
    <mergeCell ref="A54:D54"/>
    <mergeCell ref="A21:D21"/>
    <mergeCell ref="A35:D35"/>
    <mergeCell ref="A40:D41"/>
    <mergeCell ref="A42:D42"/>
    <mergeCell ref="A43:D43"/>
    <mergeCell ref="A2:D2"/>
    <mergeCell ref="A3:D3"/>
    <mergeCell ref="A16:D16"/>
    <mergeCell ref="A17:D17"/>
    <mergeCell ref="A20:D20"/>
  </mergeCells>
  <pageMargins left="0.7" right="0.7" top="0.75" bottom="0.75" header="0.3" footer="0.3"/>
  <pageSetup paperSize="9" scale="49"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59999389629810485"/>
  </sheetPr>
  <dimension ref="A1:F25"/>
  <sheetViews>
    <sheetView workbookViewId="0">
      <selection activeCell="J17" sqref="J17"/>
    </sheetView>
  </sheetViews>
  <sheetFormatPr defaultRowHeight="15" x14ac:dyDescent="0.25"/>
  <cols>
    <col min="2" max="2" width="60.28515625" customWidth="1"/>
    <col min="3" max="3" width="18.28515625" customWidth="1"/>
    <col min="4" max="4" width="25.7109375" customWidth="1"/>
    <col min="6" max="6" width="17.5703125" customWidth="1"/>
  </cols>
  <sheetData>
    <row r="1" spans="1:6" ht="42.75" customHeight="1" x14ac:dyDescent="0.25">
      <c r="A1" s="229" t="s">
        <v>119</v>
      </c>
      <c r="B1" s="229"/>
      <c r="C1" s="229"/>
      <c r="D1" s="229"/>
    </row>
    <row r="2" spans="1:6" ht="63" x14ac:dyDescent="0.25">
      <c r="A2" s="11">
        <v>1</v>
      </c>
      <c r="B2" s="10" t="s">
        <v>120</v>
      </c>
      <c r="C2" s="10" t="s">
        <v>49</v>
      </c>
      <c r="D2" s="104">
        <v>5650087</v>
      </c>
    </row>
    <row r="3" spans="1:6" ht="15.75" x14ac:dyDescent="0.25">
      <c r="A3" s="11"/>
      <c r="B3" s="10"/>
      <c r="C3" s="22" t="s">
        <v>63</v>
      </c>
      <c r="D3" s="23">
        <f>SUM(D2:D2)</f>
        <v>5650087</v>
      </c>
    </row>
    <row r="4" spans="1:6" ht="15.75" x14ac:dyDescent="0.25">
      <c r="A4" s="229" t="s">
        <v>121</v>
      </c>
      <c r="B4" s="229"/>
      <c r="C4" s="229"/>
      <c r="D4" s="229"/>
    </row>
    <row r="5" spans="1:6" ht="47.25" x14ac:dyDescent="0.25">
      <c r="A5" s="11">
        <v>1</v>
      </c>
      <c r="B5" s="10" t="s">
        <v>122</v>
      </c>
      <c r="C5" s="10" t="s">
        <v>133</v>
      </c>
      <c r="D5" s="104">
        <v>3029100</v>
      </c>
    </row>
    <row r="6" spans="1:6" ht="31.5" x14ac:dyDescent="0.25">
      <c r="A6" s="11">
        <v>2</v>
      </c>
      <c r="B6" s="10" t="s">
        <v>158</v>
      </c>
      <c r="C6" s="10" t="s">
        <v>133</v>
      </c>
      <c r="D6" s="104">
        <v>1921000</v>
      </c>
      <c r="F6" s="80"/>
    </row>
    <row r="7" spans="1:6" ht="31.5" x14ac:dyDescent="0.25">
      <c r="A7" s="11">
        <v>3</v>
      </c>
      <c r="B7" s="10" t="s">
        <v>123</v>
      </c>
      <c r="C7" s="10" t="s">
        <v>133</v>
      </c>
      <c r="D7" s="104">
        <v>425000</v>
      </c>
    </row>
    <row r="8" spans="1:6" ht="31.5" x14ac:dyDescent="0.25">
      <c r="A8" s="11">
        <v>4</v>
      </c>
      <c r="B8" s="10" t="s">
        <v>124</v>
      </c>
      <c r="C8" s="10" t="s">
        <v>133</v>
      </c>
      <c r="D8" s="104">
        <v>1700000</v>
      </c>
    </row>
    <row r="9" spans="1:6" ht="15.75" x14ac:dyDescent="0.25">
      <c r="A9" s="201">
        <v>7</v>
      </c>
      <c r="B9" s="5" t="s">
        <v>125</v>
      </c>
      <c r="C9" s="5" t="s">
        <v>45</v>
      </c>
      <c r="D9" s="203">
        <v>595429</v>
      </c>
    </row>
    <row r="10" spans="1:6" ht="15.75" x14ac:dyDescent="0.25">
      <c r="A10" s="11"/>
      <c r="B10" s="10"/>
      <c r="C10" s="22" t="s">
        <v>63</v>
      </c>
      <c r="D10" s="23">
        <f>SUM(D5:D9)</f>
        <v>7670529</v>
      </c>
    </row>
    <row r="11" spans="1:6" ht="15.75" x14ac:dyDescent="0.25">
      <c r="A11" s="229" t="s">
        <v>126</v>
      </c>
      <c r="B11" s="229"/>
      <c r="C11" s="229"/>
      <c r="D11" s="229"/>
    </row>
    <row r="12" spans="1:6" ht="15.75" x14ac:dyDescent="0.25">
      <c r="A12" s="11"/>
      <c r="B12" s="91"/>
      <c r="C12" s="91"/>
      <c r="D12" s="90"/>
    </row>
    <row r="13" spans="1:6" ht="15.75" x14ac:dyDescent="0.25">
      <c r="A13" s="11"/>
      <c r="B13" s="10"/>
      <c r="C13" s="22" t="s">
        <v>63</v>
      </c>
      <c r="D13" s="23">
        <f>SUM(D12:D12)</f>
        <v>0</v>
      </c>
    </row>
    <row r="14" spans="1:6" ht="15.75" x14ac:dyDescent="0.25">
      <c r="A14" s="229" t="s">
        <v>127</v>
      </c>
      <c r="B14" s="229"/>
      <c r="C14" s="229"/>
      <c r="D14" s="229"/>
    </row>
    <row r="15" spans="1:6" ht="47.25" x14ac:dyDescent="0.25">
      <c r="A15" s="11">
        <v>1</v>
      </c>
      <c r="B15" s="10" t="s">
        <v>128</v>
      </c>
      <c r="C15" s="10" t="s">
        <v>49</v>
      </c>
      <c r="D15" s="104">
        <v>5470900</v>
      </c>
    </row>
    <row r="16" spans="1:6" ht="47.25" x14ac:dyDescent="0.25">
      <c r="A16" s="11">
        <v>2</v>
      </c>
      <c r="B16" s="10" t="s">
        <v>129</v>
      </c>
      <c r="C16" s="10" t="s">
        <v>49</v>
      </c>
      <c r="D16" s="104">
        <v>4250000</v>
      </c>
    </row>
    <row r="17" spans="1:6" ht="15.75" x14ac:dyDescent="0.25">
      <c r="A17" s="4">
        <v>3</v>
      </c>
      <c r="B17" s="87" t="s">
        <v>130</v>
      </c>
      <c r="C17" s="87" t="s">
        <v>45</v>
      </c>
      <c r="D17" s="84">
        <v>6200000</v>
      </c>
      <c r="F17" s="80"/>
    </row>
    <row r="18" spans="1:6" ht="15.75" x14ac:dyDescent="0.25">
      <c r="A18" s="4">
        <v>4</v>
      </c>
      <c r="B18" s="87" t="s">
        <v>131</v>
      </c>
      <c r="C18" s="87" t="s">
        <v>45</v>
      </c>
      <c r="D18" s="84">
        <v>5500000</v>
      </c>
    </row>
    <row r="19" spans="1:6" ht="15.75" x14ac:dyDescent="0.25">
      <c r="A19" s="4">
        <v>5</v>
      </c>
      <c r="B19" s="87" t="s">
        <v>292</v>
      </c>
      <c r="C19" s="5" t="s">
        <v>96</v>
      </c>
      <c r="D19" s="84">
        <v>2900000</v>
      </c>
    </row>
    <row r="20" spans="1:6" ht="15.75" x14ac:dyDescent="0.25">
      <c r="A20" s="11"/>
      <c r="B20" s="10"/>
      <c r="C20" s="22" t="s">
        <v>63</v>
      </c>
      <c r="D20" s="23">
        <f>SUM(D15:D19)</f>
        <v>24320900</v>
      </c>
    </row>
    <row r="21" spans="1:6" ht="15.75" x14ac:dyDescent="0.25">
      <c r="A21" s="229" t="s">
        <v>132</v>
      </c>
      <c r="B21" s="229"/>
      <c r="C21" s="229"/>
      <c r="D21" s="229"/>
    </row>
    <row r="22" spans="1:6" ht="15.75" x14ac:dyDescent="0.25">
      <c r="A22" s="11"/>
      <c r="B22" s="91"/>
      <c r="C22" s="91"/>
      <c r="D22" s="90"/>
    </row>
    <row r="23" spans="1:6" ht="15.75" x14ac:dyDescent="0.25">
      <c r="A23" s="11"/>
      <c r="B23" s="10"/>
      <c r="C23" s="22" t="s">
        <v>63</v>
      </c>
      <c r="D23" s="23">
        <f>SUM(D22:D22)</f>
        <v>0</v>
      </c>
      <c r="E23" s="31"/>
      <c r="F23" s="32"/>
    </row>
    <row r="25" spans="1:6" x14ac:dyDescent="0.25">
      <c r="D25" s="80"/>
    </row>
  </sheetData>
  <mergeCells count="5">
    <mergeCell ref="A1:D1"/>
    <mergeCell ref="A4:D4"/>
    <mergeCell ref="A11:D11"/>
    <mergeCell ref="A14:D14"/>
    <mergeCell ref="A21:D2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11</vt:i4>
      </vt:variant>
      <vt:variant>
        <vt:lpstr>Įvardinti diapazonai</vt:lpstr>
      </vt:variant>
      <vt:variant>
        <vt:i4>1</vt:i4>
      </vt:variant>
    </vt:vector>
  </HeadingPairs>
  <TitlesOfParts>
    <vt:vector size="12" baseType="lpstr">
      <vt:lpstr>Švietimas</vt:lpstr>
      <vt:lpstr>Oras-gruntas</vt:lpstr>
      <vt:lpstr>Funkcinė zona</vt:lpstr>
      <vt:lpstr>Soc. būstas</vt:lpstr>
      <vt:lpstr>Soc. paslaugos</vt:lpstr>
      <vt:lpstr>VSB</vt:lpstr>
      <vt:lpstr>Sveikata</vt:lpstr>
      <vt:lpstr>Aplinkosauga</vt:lpstr>
      <vt:lpstr>Darnus judumas</vt:lpstr>
      <vt:lpstr>Miesto strategija</vt:lpstr>
      <vt:lpstr>Bendra suvestinė</vt:lpstr>
      <vt:lpstr>'Soc. paslaugos'!Print_Area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Darbo vieta Nr. 3</dc:creator>
  <cp:lastModifiedBy>Jovita Michniovienė</cp:lastModifiedBy>
  <cp:lastPrinted>2022-11-16T07:46:49Z</cp:lastPrinted>
  <dcterms:created xsi:type="dcterms:W3CDTF">2015-06-05T18:19:34Z</dcterms:created>
  <dcterms:modified xsi:type="dcterms:W3CDTF">2023-05-30T12:13:58Z</dcterms:modified>
</cp:coreProperties>
</file>