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1080" windowWidth="15192" windowHeight="6948"/>
  </bookViews>
  <sheets>
    <sheet name="2019 m. įvykdymas" sheetId="12" r:id="rId1"/>
  </sheets>
  <calcPr calcId="145621"/>
</workbook>
</file>

<file path=xl/calcChain.xml><?xml version="1.0" encoding="utf-8"?>
<calcChain xmlns="http://schemas.openxmlformats.org/spreadsheetml/2006/main">
  <c r="F184" i="12" l="1"/>
  <c r="G184" i="12"/>
  <c r="E184" i="12"/>
  <c r="F419" i="12"/>
  <c r="E492" i="12"/>
  <c r="F492" i="12"/>
  <c r="G492" i="12"/>
  <c r="F482" i="12"/>
  <c r="G482" i="12"/>
  <c r="E482" i="12"/>
  <c r="F381" i="12"/>
  <c r="G381" i="12"/>
  <c r="E381" i="12"/>
  <c r="F366" i="12"/>
  <c r="G366" i="12"/>
  <c r="E366" i="12"/>
  <c r="F348" i="12"/>
  <c r="G348" i="12"/>
  <c r="E348" i="12"/>
  <c r="F316" i="12"/>
  <c r="G316" i="12"/>
  <c r="E316" i="12"/>
  <c r="F328" i="12"/>
  <c r="G328" i="12"/>
  <c r="E328" i="12"/>
  <c r="F295" i="12"/>
  <c r="G295" i="12"/>
  <c r="E295" i="12"/>
  <c r="F273" i="12"/>
  <c r="G273" i="12"/>
  <c r="E273" i="12"/>
  <c r="F255" i="12"/>
  <c r="G255" i="12"/>
  <c r="E255" i="12"/>
  <c r="F261" i="12"/>
  <c r="G261" i="12"/>
  <c r="E261" i="12"/>
  <c r="F267" i="12"/>
  <c r="G267" i="12"/>
  <c r="E267" i="12"/>
  <c r="D267" i="12"/>
  <c r="F201" i="12"/>
  <c r="G201" i="12"/>
  <c r="E201" i="12"/>
  <c r="F203" i="12"/>
  <c r="G203" i="12"/>
  <c r="E203" i="12"/>
  <c r="D206" i="12"/>
  <c r="F125" i="12"/>
  <c r="G125" i="12"/>
  <c r="G489" i="12"/>
  <c r="E125" i="12"/>
  <c r="D133" i="12"/>
  <c r="D103" i="12"/>
  <c r="F157" i="12"/>
  <c r="G157" i="12"/>
  <c r="E157" i="12"/>
  <c r="F467" i="12"/>
  <c r="G467" i="12"/>
  <c r="E467" i="12"/>
  <c r="D471" i="12"/>
  <c r="D470" i="12"/>
  <c r="D469" i="12"/>
  <c r="F461" i="12"/>
  <c r="F459" i="12"/>
  <c r="G461" i="12"/>
  <c r="E461" i="12"/>
  <c r="E459" i="12"/>
  <c r="D459" i="12"/>
  <c r="F405" i="12"/>
  <c r="G405" i="12"/>
  <c r="E405" i="12"/>
  <c r="D406" i="12"/>
  <c r="D407" i="12"/>
  <c r="F253" i="12"/>
  <c r="G253" i="12"/>
  <c r="E253" i="12"/>
  <c r="D254" i="12"/>
  <c r="F209" i="12"/>
  <c r="G209" i="12"/>
  <c r="E209" i="12"/>
  <c r="E208" i="12"/>
  <c r="D208" i="12"/>
  <c r="F186" i="12"/>
  <c r="G186" i="12"/>
  <c r="D187" i="12"/>
  <c r="F181" i="12"/>
  <c r="F489" i="12"/>
  <c r="E181" i="12"/>
  <c r="E489" i="12"/>
  <c r="D489" i="12"/>
  <c r="D183" i="12"/>
  <c r="D179" i="12"/>
  <c r="F188" i="12"/>
  <c r="F487" i="12"/>
  <c r="G188" i="12"/>
  <c r="E188" i="12"/>
  <c r="E487" i="12"/>
  <c r="D487" i="12"/>
  <c r="D193" i="12"/>
  <c r="D189" i="12"/>
  <c r="D191" i="12"/>
  <c r="D190" i="12"/>
  <c r="D174" i="12"/>
  <c r="F155" i="12"/>
  <c r="G155" i="12"/>
  <c r="E155" i="12"/>
  <c r="E483" i="12"/>
  <c r="F151" i="12"/>
  <c r="F479" i="12"/>
  <c r="G151" i="12"/>
  <c r="G479" i="12"/>
  <c r="E151" i="12"/>
  <c r="D153" i="12"/>
  <c r="D126" i="12"/>
  <c r="D131" i="12"/>
  <c r="D128" i="12"/>
  <c r="D130" i="12"/>
  <c r="D127" i="12"/>
  <c r="D132" i="12"/>
  <c r="D140" i="12"/>
  <c r="D141" i="12"/>
  <c r="D139" i="12"/>
  <c r="F94" i="12"/>
  <c r="G94" i="12"/>
  <c r="E94" i="12"/>
  <c r="D95" i="12"/>
  <c r="D102" i="12"/>
  <c r="D99" i="12"/>
  <c r="D101" i="12"/>
  <c r="D110" i="12"/>
  <c r="D120" i="12"/>
  <c r="D97" i="12"/>
  <c r="D123" i="12"/>
  <c r="D105" i="12"/>
  <c r="F85" i="12"/>
  <c r="G85" i="12"/>
  <c r="E85" i="12"/>
  <c r="F33" i="12"/>
  <c r="G33" i="12"/>
  <c r="E33" i="12"/>
  <c r="D46" i="12"/>
  <c r="F221" i="12"/>
  <c r="G221" i="12"/>
  <c r="E221" i="12"/>
  <c r="D158" i="12"/>
  <c r="F16" i="12"/>
  <c r="G16" i="12"/>
  <c r="E16" i="12"/>
  <c r="F238" i="12"/>
  <c r="F237" i="12"/>
  <c r="G238" i="12"/>
  <c r="E238" i="12"/>
  <c r="E19" i="12"/>
  <c r="F490" i="12"/>
  <c r="G490" i="12"/>
  <c r="E490" i="12"/>
  <c r="F488" i="12"/>
  <c r="G488" i="12"/>
  <c r="E488" i="12"/>
  <c r="F376" i="12"/>
  <c r="G376" i="12"/>
  <c r="E376" i="12"/>
  <c r="F371" i="12"/>
  <c r="G371" i="12"/>
  <c r="E371" i="12"/>
  <c r="D375" i="12"/>
  <c r="F361" i="12"/>
  <c r="G361" i="12"/>
  <c r="E361" i="12"/>
  <c r="F357" i="12"/>
  <c r="G357" i="12"/>
  <c r="E357" i="12"/>
  <c r="F353" i="12"/>
  <c r="G353" i="12"/>
  <c r="E353" i="12"/>
  <c r="F343" i="12"/>
  <c r="G343" i="12"/>
  <c r="E343" i="12"/>
  <c r="F338" i="12"/>
  <c r="G338" i="12"/>
  <c r="E338" i="12"/>
  <c r="F446" i="12"/>
  <c r="G446" i="12"/>
  <c r="E446" i="12"/>
  <c r="D447" i="12"/>
  <c r="D320" i="12"/>
  <c r="F333" i="12"/>
  <c r="G333" i="12"/>
  <c r="E333" i="12"/>
  <c r="F323" i="12"/>
  <c r="G323" i="12"/>
  <c r="E323" i="12"/>
  <c r="D326" i="12"/>
  <c r="D331" i="12"/>
  <c r="F290" i="12"/>
  <c r="G290" i="12"/>
  <c r="D290" i="12"/>
  <c r="E290" i="12"/>
  <c r="D293" i="12"/>
  <c r="F285" i="12"/>
  <c r="G285" i="12"/>
  <c r="E285" i="12"/>
  <c r="D288" i="12"/>
  <c r="F311" i="12"/>
  <c r="G311" i="12"/>
  <c r="E311" i="12"/>
  <c r="D314" i="12"/>
  <c r="D298" i="12"/>
  <c r="F306" i="12"/>
  <c r="G306" i="12"/>
  <c r="E306" i="12"/>
  <c r="D309" i="12"/>
  <c r="F300" i="12"/>
  <c r="G300" i="12"/>
  <c r="E300" i="12"/>
  <c r="D304" i="12"/>
  <c r="F279" i="12"/>
  <c r="G279" i="12"/>
  <c r="E279" i="12"/>
  <c r="D283" i="12"/>
  <c r="D277" i="12"/>
  <c r="D271" i="12"/>
  <c r="D265" i="12"/>
  <c r="D259" i="12"/>
  <c r="D201" i="12"/>
  <c r="F230" i="12"/>
  <c r="G230" i="12"/>
  <c r="E230" i="12"/>
  <c r="F227" i="12"/>
  <c r="G227" i="12"/>
  <c r="E227" i="12"/>
  <c r="F233" i="12"/>
  <c r="G233" i="12"/>
  <c r="E233" i="12"/>
  <c r="F224" i="12"/>
  <c r="G224" i="12"/>
  <c r="E224" i="12"/>
  <c r="F416" i="12"/>
  <c r="G416" i="12"/>
  <c r="E416" i="12"/>
  <c r="G419" i="12"/>
  <c r="E419" i="12"/>
  <c r="F422" i="12"/>
  <c r="G422" i="12"/>
  <c r="E422" i="12"/>
  <c r="F472" i="12"/>
  <c r="G472" i="12"/>
  <c r="E472" i="12"/>
  <c r="G459" i="12"/>
  <c r="D415" i="12"/>
  <c r="F412" i="12"/>
  <c r="G412" i="12"/>
  <c r="E412" i="12"/>
  <c r="F389" i="12"/>
  <c r="G389" i="12"/>
  <c r="E389" i="12"/>
  <c r="D400" i="12"/>
  <c r="F208" i="12"/>
  <c r="F484" i="12"/>
  <c r="G484" i="12"/>
  <c r="D185" i="12"/>
  <c r="D182" i="12"/>
  <c r="F176" i="12"/>
  <c r="G176" i="12"/>
  <c r="E176" i="12"/>
  <c r="D178" i="12"/>
  <c r="F161" i="12"/>
  <c r="G161" i="12"/>
  <c r="E161" i="12"/>
  <c r="D170" i="12"/>
  <c r="D169" i="12"/>
  <c r="D173" i="12"/>
  <c r="D168" i="12"/>
  <c r="D135" i="12"/>
  <c r="D136" i="12"/>
  <c r="F483" i="12"/>
  <c r="F137" i="12"/>
  <c r="G137" i="12"/>
  <c r="E137" i="12"/>
  <c r="E484" i="12"/>
  <c r="D484" i="12"/>
  <c r="D144" i="12"/>
  <c r="D145" i="12"/>
  <c r="D146" i="12"/>
  <c r="D147" i="12"/>
  <c r="D143" i="12"/>
  <c r="D148" i="12"/>
  <c r="D149" i="12"/>
  <c r="D142" i="12"/>
  <c r="D104" i="12"/>
  <c r="D96" i="12"/>
  <c r="D124" i="12"/>
  <c r="D119" i="12"/>
  <c r="E88" i="12"/>
  <c r="D89" i="12"/>
  <c r="D90" i="12"/>
  <c r="D91" i="12"/>
  <c r="G19" i="12"/>
  <c r="G478" i="12"/>
  <c r="F19" i="12"/>
  <c r="F478" i="12"/>
  <c r="F485" i="12"/>
  <c r="G485" i="12"/>
  <c r="E485" i="12"/>
  <c r="F450" i="12"/>
  <c r="G450" i="12"/>
  <c r="E450" i="12"/>
  <c r="F448" i="12"/>
  <c r="G448" i="12"/>
  <c r="E448" i="12"/>
  <c r="F444" i="12"/>
  <c r="G444" i="12"/>
  <c r="E444" i="12"/>
  <c r="F442" i="12"/>
  <c r="G442" i="12"/>
  <c r="E442" i="12"/>
  <c r="F440" i="12"/>
  <c r="G440" i="12"/>
  <c r="E440" i="12"/>
  <c r="F438" i="12"/>
  <c r="G438" i="12"/>
  <c r="E438" i="12"/>
  <c r="F436" i="12"/>
  <c r="G436" i="12"/>
  <c r="E436" i="12"/>
  <c r="F434" i="12"/>
  <c r="G434" i="12"/>
  <c r="E434" i="12"/>
  <c r="F432" i="12"/>
  <c r="G432" i="12"/>
  <c r="E432" i="12"/>
  <c r="F430" i="12"/>
  <c r="G430" i="12"/>
  <c r="E430" i="12"/>
  <c r="F428" i="12"/>
  <c r="G428" i="12"/>
  <c r="E428" i="12"/>
  <c r="F426" i="12"/>
  <c r="G426" i="12"/>
  <c r="E426" i="12"/>
  <c r="D451" i="12"/>
  <c r="D449" i="12"/>
  <c r="D445" i="12"/>
  <c r="D443" i="12"/>
  <c r="D441" i="12"/>
  <c r="D439" i="12"/>
  <c r="D437" i="12"/>
  <c r="D435" i="12"/>
  <c r="D433" i="12"/>
  <c r="D431" i="12"/>
  <c r="D429" i="12"/>
  <c r="D427" i="12"/>
  <c r="F424" i="12"/>
  <c r="G424" i="12"/>
  <c r="E424" i="12"/>
  <c r="D425" i="12"/>
  <c r="D423" i="12"/>
  <c r="D421" i="12"/>
  <c r="D420" i="12"/>
  <c r="D418" i="12"/>
  <c r="D417" i="12"/>
  <c r="D386" i="12"/>
  <c r="D385" i="12"/>
  <c r="D384" i="12"/>
  <c r="D383" i="12"/>
  <c r="D382" i="12"/>
  <c r="D380" i="12"/>
  <c r="D379" i="12"/>
  <c r="D378" i="12"/>
  <c r="D377" i="12"/>
  <c r="D374" i="12"/>
  <c r="D373" i="12"/>
  <c r="D372" i="12"/>
  <c r="D370" i="12"/>
  <c r="D369" i="12"/>
  <c r="D368" i="12"/>
  <c r="D367" i="12"/>
  <c r="D365" i="12"/>
  <c r="D364" i="12"/>
  <c r="D363" i="12"/>
  <c r="D362" i="12"/>
  <c r="D360" i="12"/>
  <c r="D359" i="12"/>
  <c r="D358" i="12"/>
  <c r="D356" i="12"/>
  <c r="D355" i="12"/>
  <c r="D354" i="12"/>
  <c r="D352" i="12"/>
  <c r="D351" i="12"/>
  <c r="D350" i="12"/>
  <c r="D349" i="12"/>
  <c r="D347" i="12"/>
  <c r="D346" i="12"/>
  <c r="D345" i="12"/>
  <c r="D344" i="12"/>
  <c r="D342" i="12"/>
  <c r="D341" i="12"/>
  <c r="D340" i="12"/>
  <c r="D339" i="12"/>
  <c r="D337" i="12"/>
  <c r="D336" i="12"/>
  <c r="D335" i="12"/>
  <c r="D334" i="12"/>
  <c r="D332" i="12"/>
  <c r="D330" i="12"/>
  <c r="D329" i="12"/>
  <c r="D327" i="12"/>
  <c r="D325" i="12"/>
  <c r="D324" i="12"/>
  <c r="D322" i="12"/>
  <c r="D321" i="12"/>
  <c r="D319" i="12"/>
  <c r="D318" i="12"/>
  <c r="D317" i="12"/>
  <c r="D315" i="12"/>
  <c r="D313" i="12"/>
  <c r="D312" i="12"/>
  <c r="D310" i="12"/>
  <c r="D308" i="12"/>
  <c r="D307" i="12"/>
  <c r="D305" i="12"/>
  <c r="D303" i="12"/>
  <c r="D302" i="12"/>
  <c r="D301" i="12"/>
  <c r="D299" i="12"/>
  <c r="D297" i="12"/>
  <c r="D296" i="12"/>
  <c r="D294" i="12"/>
  <c r="D292" i="12"/>
  <c r="D291" i="12"/>
  <c r="D289" i="12"/>
  <c r="D287" i="12"/>
  <c r="D286" i="12"/>
  <c r="D284" i="12"/>
  <c r="D282" i="12"/>
  <c r="D281" i="12"/>
  <c r="D280" i="12"/>
  <c r="D278" i="12"/>
  <c r="D276" i="12"/>
  <c r="D275" i="12"/>
  <c r="D274" i="12"/>
  <c r="D272" i="12"/>
  <c r="D270" i="12"/>
  <c r="D269" i="12"/>
  <c r="D268" i="12"/>
  <c r="D266" i="12"/>
  <c r="D264" i="12"/>
  <c r="D263" i="12"/>
  <c r="D262" i="12"/>
  <c r="D260" i="12"/>
  <c r="D258" i="12"/>
  <c r="D257" i="12"/>
  <c r="D256" i="12"/>
  <c r="D390" i="12"/>
  <c r="D391" i="12"/>
  <c r="D392" i="12"/>
  <c r="D393" i="12"/>
  <c r="D394" i="12"/>
  <c r="D395" i="12"/>
  <c r="D396" i="12"/>
  <c r="D397" i="12"/>
  <c r="D398" i="12"/>
  <c r="D399" i="12"/>
  <c r="E402" i="12"/>
  <c r="F402" i="12"/>
  <c r="G402" i="12"/>
  <c r="D403" i="12"/>
  <c r="D404" i="12"/>
  <c r="D405" i="12"/>
  <c r="E408" i="12"/>
  <c r="F408" i="12"/>
  <c r="G408" i="12"/>
  <c r="D409" i="12"/>
  <c r="D410" i="12"/>
  <c r="D411" i="12"/>
  <c r="D413" i="12"/>
  <c r="D414" i="12"/>
  <c r="E454" i="12"/>
  <c r="E452" i="12"/>
  <c r="D452" i="12"/>
  <c r="F454" i="12"/>
  <c r="F452" i="12"/>
  <c r="G454" i="12"/>
  <c r="G452" i="12"/>
  <c r="D455" i="12"/>
  <c r="D456" i="12"/>
  <c r="D457" i="12"/>
  <c r="D458" i="12"/>
  <c r="D462" i="12"/>
  <c r="D463" i="12"/>
  <c r="D464" i="12"/>
  <c r="D468" i="12"/>
  <c r="D473" i="12"/>
  <c r="D474" i="12"/>
  <c r="D475" i="12"/>
  <c r="D235" i="12"/>
  <c r="D234" i="12"/>
  <c r="D232" i="12"/>
  <c r="D231" i="12"/>
  <c r="D229" i="12"/>
  <c r="D228" i="12"/>
  <c r="D226" i="12"/>
  <c r="D225" i="12"/>
  <c r="D223" i="12"/>
  <c r="D222" i="12"/>
  <c r="D82" i="12"/>
  <c r="G81" i="12"/>
  <c r="G79" i="12"/>
  <c r="F81" i="12"/>
  <c r="F79" i="12"/>
  <c r="E81" i="12"/>
  <c r="E79" i="12"/>
  <c r="D79" i="12"/>
  <c r="D80" i="12"/>
  <c r="D205" i="12"/>
  <c r="D204" i="12"/>
  <c r="D202" i="12"/>
  <c r="F47" i="12"/>
  <c r="G47" i="12"/>
  <c r="E47" i="12"/>
  <c r="D48" i="12"/>
  <c r="F491" i="12"/>
  <c r="G491" i="12"/>
  <c r="E491" i="12"/>
  <c r="F249" i="12"/>
  <c r="F481" i="12"/>
  <c r="G249" i="12"/>
  <c r="G481" i="12"/>
  <c r="E249" i="12"/>
  <c r="E481" i="12"/>
  <c r="D481" i="12"/>
  <c r="F198" i="12"/>
  <c r="F196" i="12"/>
  <c r="F195" i="12"/>
  <c r="G198" i="12"/>
  <c r="G196" i="12"/>
  <c r="E198" i="12"/>
  <c r="E196" i="12"/>
  <c r="G487" i="12"/>
  <c r="D180" i="12"/>
  <c r="D177" i="12"/>
  <c r="D167" i="12"/>
  <c r="D171" i="12"/>
  <c r="D172" i="12"/>
  <c r="D152" i="12"/>
  <c r="D154" i="12"/>
  <c r="D138" i="12"/>
  <c r="D150" i="12"/>
  <c r="D134" i="12"/>
  <c r="D121" i="12"/>
  <c r="D122" i="12"/>
  <c r="D107" i="12"/>
  <c r="D106" i="12"/>
  <c r="D100" i="12"/>
  <c r="F52" i="12"/>
  <c r="G52" i="12"/>
  <c r="E52" i="12"/>
  <c r="D61" i="12"/>
  <c r="F62" i="12"/>
  <c r="G62" i="12"/>
  <c r="E62" i="12"/>
  <c r="D71" i="12"/>
  <c r="D78" i="12"/>
  <c r="D77" i="12"/>
  <c r="D245" i="12"/>
  <c r="D252" i="12"/>
  <c r="D166" i="12"/>
  <c r="D129" i="12"/>
  <c r="D116" i="12"/>
  <c r="D118" i="12"/>
  <c r="D115" i="12"/>
  <c r="D112" i="12"/>
  <c r="D108" i="12"/>
  <c r="D86" i="12"/>
  <c r="D72" i="12"/>
  <c r="D74" i="12"/>
  <c r="D22" i="12"/>
  <c r="D30" i="12"/>
  <c r="D17" i="12"/>
  <c r="D20" i="12"/>
  <c r="D21" i="12"/>
  <c r="D23" i="12"/>
  <c r="D24" i="12"/>
  <c r="D25" i="12"/>
  <c r="D26" i="12"/>
  <c r="D27" i="12"/>
  <c r="D28" i="12"/>
  <c r="D29" i="12"/>
  <c r="D31" i="12"/>
  <c r="D32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53" i="12"/>
  <c r="D54" i="12"/>
  <c r="D55" i="12"/>
  <c r="D56" i="12"/>
  <c r="D57" i="12"/>
  <c r="D58" i="12"/>
  <c r="D59" i="12"/>
  <c r="D60" i="12"/>
  <c r="D63" i="12"/>
  <c r="D64" i="12"/>
  <c r="D65" i="12"/>
  <c r="D66" i="12"/>
  <c r="D67" i="12"/>
  <c r="D68" i="12"/>
  <c r="D69" i="12"/>
  <c r="D70" i="12"/>
  <c r="D73" i="12"/>
  <c r="D76" i="12"/>
  <c r="D87" i="12"/>
  <c r="F88" i="12"/>
  <c r="F84" i="12"/>
  <c r="F83" i="12"/>
  <c r="G88" i="12"/>
  <c r="D88" i="12"/>
  <c r="D98" i="12"/>
  <c r="D109" i="12"/>
  <c r="D111" i="12"/>
  <c r="D113" i="12"/>
  <c r="D114" i="12"/>
  <c r="D117" i="12"/>
  <c r="D156" i="12"/>
  <c r="D162" i="12"/>
  <c r="D163" i="12"/>
  <c r="D164" i="12"/>
  <c r="D165" i="12"/>
  <c r="D192" i="12"/>
  <c r="D194" i="12"/>
  <c r="D197" i="12"/>
  <c r="D199" i="12"/>
  <c r="D210" i="12"/>
  <c r="D211" i="12"/>
  <c r="D212" i="12"/>
  <c r="D213" i="12"/>
  <c r="D214" i="12"/>
  <c r="D215" i="12"/>
  <c r="D216" i="12"/>
  <c r="D217" i="12"/>
  <c r="D218" i="12"/>
  <c r="D219" i="12"/>
  <c r="D220" i="12"/>
  <c r="D239" i="12"/>
  <c r="D240" i="12"/>
  <c r="D241" i="12"/>
  <c r="D242" i="12"/>
  <c r="D243" i="12"/>
  <c r="D244" i="12"/>
  <c r="D246" i="12"/>
  <c r="D247" i="12"/>
  <c r="D248" i="12"/>
  <c r="D250" i="12"/>
  <c r="D251" i="12"/>
  <c r="D175" i="12"/>
  <c r="D75" i="12"/>
  <c r="D494" i="12"/>
  <c r="G460" i="12"/>
  <c r="D419" i="12"/>
  <c r="D389" i="12"/>
  <c r="D227" i="12"/>
  <c r="D492" i="12"/>
  <c r="D221" i="12"/>
  <c r="D125" i="12"/>
  <c r="G401" i="12"/>
  <c r="G388" i="12"/>
  <c r="G387" i="12"/>
  <c r="D434" i="12"/>
  <c r="D428" i="12"/>
  <c r="D176" i="12"/>
  <c r="D436" i="12"/>
  <c r="D444" i="12"/>
  <c r="D412" i="12"/>
  <c r="G466" i="12"/>
  <c r="G465" i="12"/>
  <c r="D448" i="12"/>
  <c r="D81" i="12"/>
  <c r="D261" i="12"/>
  <c r="D323" i="12"/>
  <c r="G483" i="12"/>
  <c r="G486" i="12"/>
  <c r="D238" i="12"/>
  <c r="E486" i="12"/>
  <c r="D486" i="12"/>
  <c r="D151" i="12"/>
  <c r="F453" i="12"/>
  <c r="E84" i="12"/>
  <c r="E83" i="12"/>
  <c r="D83" i="12"/>
  <c r="F401" i="12"/>
  <c r="F160" i="12"/>
  <c r="F159" i="12"/>
  <c r="E466" i="12"/>
  <c r="E465" i="12"/>
  <c r="E453" i="12"/>
  <c r="D295" i="12"/>
  <c r="D311" i="12"/>
  <c r="D371" i="12"/>
  <c r="F466" i="12"/>
  <c r="F465" i="12"/>
  <c r="F200" i="12"/>
  <c r="D426" i="12"/>
  <c r="D442" i="12"/>
  <c r="F486" i="12"/>
  <c r="D461" i="12"/>
  <c r="D184" i="12"/>
  <c r="E460" i="12"/>
  <c r="G453" i="12"/>
  <c r="D203" i="12"/>
  <c r="D155" i="12"/>
  <c r="D402" i="12"/>
  <c r="D454" i="12"/>
  <c r="D209" i="12"/>
  <c r="D230" i="12"/>
  <c r="D416" i="12"/>
  <c r="F207" i="12"/>
  <c r="F93" i="12"/>
  <c r="F92" i="12"/>
  <c r="E51" i="12"/>
  <c r="E50" i="12"/>
  <c r="D161" i="12"/>
  <c r="D188" i="12"/>
  <c r="D52" i="12"/>
  <c r="D47" i="12"/>
  <c r="D16" i="12"/>
  <c r="D33" i="12"/>
  <c r="D467" i="12"/>
  <c r="G200" i="12"/>
  <c r="G195" i="12"/>
  <c r="D255" i="12"/>
  <c r="D338" i="12"/>
  <c r="D361" i="12"/>
  <c r="D430" i="12"/>
  <c r="D438" i="12"/>
  <c r="D446" i="12"/>
  <c r="D488" i="12"/>
  <c r="D253" i="12"/>
  <c r="D422" i="12"/>
  <c r="D233" i="12"/>
  <c r="D157" i="12"/>
  <c r="E200" i="12"/>
  <c r="D273" i="12"/>
  <c r="D348" i="12"/>
  <c r="D366" i="12"/>
  <c r="G160" i="12"/>
  <c r="G159" i="12"/>
  <c r="D353" i="12"/>
  <c r="D376" i="12"/>
  <c r="D381" i="12"/>
  <c r="D181" i="12"/>
  <c r="D490" i="12"/>
  <c r="D85" i="12"/>
  <c r="D357" i="12"/>
  <c r="F388" i="12"/>
  <c r="F387" i="12"/>
  <c r="D279" i="12"/>
  <c r="D300" i="12"/>
  <c r="D306" i="12"/>
  <c r="E207" i="12"/>
  <c r="D207" i="12"/>
  <c r="G93" i="12"/>
  <c r="G92" i="12"/>
  <c r="D62" i="12"/>
  <c r="G51" i="12"/>
  <c r="G50" i="12"/>
  <c r="G49" i="12"/>
  <c r="D424" i="12"/>
  <c r="D432" i="12"/>
  <c r="D440" i="12"/>
  <c r="D285" i="12"/>
  <c r="D491" i="12"/>
  <c r="D408" i="12"/>
  <c r="E401" i="12"/>
  <c r="D401" i="12"/>
  <c r="G207" i="12"/>
  <c r="D343" i="12"/>
  <c r="D198" i="12"/>
  <c r="F460" i="12"/>
  <c r="G237" i="12"/>
  <c r="G236" i="12"/>
  <c r="G208" i="12"/>
  <c r="D485" i="12"/>
  <c r="D333" i="12"/>
  <c r="D249" i="12"/>
  <c r="E237" i="12"/>
  <c r="E236" i="12"/>
  <c r="D236" i="12"/>
  <c r="D453" i="12"/>
  <c r="G84" i="12"/>
  <c r="G83" i="12"/>
  <c r="D450" i="12"/>
  <c r="D137" i="12"/>
  <c r="D94" i="12"/>
  <c r="D316" i="12"/>
  <c r="D466" i="12"/>
  <c r="D328" i="12"/>
  <c r="D200" i="12"/>
  <c r="D472" i="12"/>
  <c r="D224" i="12"/>
  <c r="G480" i="12"/>
  <c r="F480" i="12"/>
  <c r="D84" i="12"/>
  <c r="D460" i="12"/>
  <c r="F51" i="12"/>
  <c r="F50" i="12"/>
  <c r="F49" i="12"/>
  <c r="D483" i="12"/>
  <c r="G18" i="12"/>
  <c r="G15" i="12"/>
  <c r="D50" i="12"/>
  <c r="E49" i="12"/>
  <c r="D49" i="12"/>
  <c r="D465" i="12"/>
  <c r="E195" i="12"/>
  <c r="D195" i="12"/>
  <c r="D196" i="12"/>
  <c r="D237" i="12"/>
  <c r="E478" i="12"/>
  <c r="D478" i="12"/>
  <c r="E186" i="12"/>
  <c r="D51" i="12"/>
  <c r="F18" i="12"/>
  <c r="F15" i="12"/>
  <c r="D482" i="12"/>
  <c r="G476" i="12"/>
  <c r="G495" i="12"/>
  <c r="E18" i="12"/>
  <c r="D19" i="12"/>
  <c r="F236" i="12"/>
  <c r="E480" i="12"/>
  <c r="D480" i="12"/>
  <c r="E388" i="12"/>
  <c r="F476" i="12"/>
  <c r="F495" i="12"/>
  <c r="E160" i="12"/>
  <c r="D186" i="12"/>
  <c r="E479" i="12"/>
  <c r="D479" i="12"/>
  <c r="E15" i="12"/>
  <c r="D15" i="12"/>
  <c r="D18" i="12"/>
  <c r="D388" i="12"/>
  <c r="E387" i="12"/>
  <c r="D160" i="12"/>
  <c r="E159" i="12"/>
  <c r="D159" i="12"/>
  <c r="D387" i="12"/>
  <c r="E93" i="12"/>
  <c r="D93" i="12"/>
  <c r="E92" i="12"/>
  <c r="D92" i="12"/>
  <c r="E476" i="12"/>
  <c r="D476" i="12"/>
  <c r="E495" i="12"/>
  <c r="D495" i="12"/>
</calcChain>
</file>

<file path=xl/sharedStrings.xml><?xml version="1.0" encoding="utf-8"?>
<sst xmlns="http://schemas.openxmlformats.org/spreadsheetml/2006/main" count="1227" uniqueCount="448">
  <si>
    <t>Iš viso</t>
  </si>
  <si>
    <t>Tarybos veiklos išlaidos</t>
  </si>
  <si>
    <t>Administracijos veiklos išlaidos</t>
  </si>
  <si>
    <t>Savivaldybės kontrolės ir audito tarnybos veiklos išlaidos</t>
  </si>
  <si>
    <t>Specialioji tikslinė dotacija mokinio krepšeliui finansuoti</t>
  </si>
  <si>
    <t>Kūno kultūros ir sporto programa (Nr.10)</t>
  </si>
  <si>
    <t>Informacinių technologijų programa (Nr.11)</t>
  </si>
  <si>
    <t>Savivaldybės savarankiškoms funkcijoms finansuoti</t>
  </si>
  <si>
    <t>M.Valančiaus viešoji biblioteka</t>
  </si>
  <si>
    <t>Kretingos rajono kultūros centras</t>
  </si>
  <si>
    <t>Salantų kultūros centras</t>
  </si>
  <si>
    <t>Dienos veiklos centras</t>
  </si>
  <si>
    <t>Socialinių paslaugų centras</t>
  </si>
  <si>
    <t>Darbėnų seniūnija</t>
  </si>
  <si>
    <t>Imbarės seniūnija</t>
  </si>
  <si>
    <t>Kartenos seniūnija</t>
  </si>
  <si>
    <t>Kretingos seniūnija</t>
  </si>
  <si>
    <t>Kūlupėnų seniūnija</t>
  </si>
  <si>
    <t>Žalgirio seniūnija</t>
  </si>
  <si>
    <t>Salantų m. seniūnija</t>
  </si>
  <si>
    <t>Kretingos m. seniūnija</t>
  </si>
  <si>
    <t xml:space="preserve">     iš jų:</t>
  </si>
  <si>
    <t>Valdžios išlaidos</t>
  </si>
  <si>
    <t>Architektūros ir teritorijų planavimo programa (Nr.12)</t>
  </si>
  <si>
    <t>Paramos visuomeninei labdaros organizacijai "Rūpestėliai" teikimas</t>
  </si>
  <si>
    <t>Gyvūnų globos bei varninių paukščių populiacijos reguliavimas</t>
  </si>
  <si>
    <t>Biudžetinių įstaigų šilumos ir karšto vandens sistemų eksploatavimas</t>
  </si>
  <si>
    <t>Mirusiųjų palaikų pervežimas</t>
  </si>
  <si>
    <t>Rajono kultūrinės veiklos programos įgyvendinimas</t>
  </si>
  <si>
    <t>Kultūros ir meno premijų programos įgyvendinimas</t>
  </si>
  <si>
    <t>Aplinkos pritaikymas neįgaliesiems</t>
  </si>
  <si>
    <t>Palūkanų mokėjimas</t>
  </si>
  <si>
    <t>Savivaldybės savarankiškoms funkcijoms finansuoti, iš jų:</t>
  </si>
  <si>
    <t>Programos "Gyvenkime saugiai" įgyvendinimas</t>
  </si>
  <si>
    <t>Programos "Stabdyk nusikalstamumą" įgyvendinimas</t>
  </si>
  <si>
    <t>Savarankiškoms funkcijoms vykdyti</t>
  </si>
  <si>
    <t>Gyvenamosios vietos deklaravimas</t>
  </si>
  <si>
    <t>Ilgalaikė ir trumpalaikė socialinė globa</t>
  </si>
  <si>
    <t>Kitos socialinės išmokos</t>
  </si>
  <si>
    <t>Finan-savimo šaltinis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</si>
  <si>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</si>
  <si>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</si>
  <si>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</si>
  <si>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</si>
  <si>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</si>
  <si>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Mobilizacijos administravimas</t>
  </si>
  <si>
    <t>Jaunimo teisių apsauga</t>
  </si>
  <si>
    <t>Pirminė teisinė pagalba</t>
  </si>
  <si>
    <t>Žemės ūkio funkcijoms vykdyti</t>
  </si>
  <si>
    <t>Speciali tikslinė dotacija valstybinėms funkcijoms atlikti, iš jų:</t>
  </si>
  <si>
    <t xml:space="preserve">Spec.dotacija valstybinėms funkcijoms atlikti, iš jų: </t>
  </si>
  <si>
    <t>Pašalpų  ir kompensacijų skaičiavimas ir mokėjimas, iš jų:</t>
  </si>
  <si>
    <t>Socialinė parama mokiniams, iš jų:</t>
  </si>
  <si>
    <t>Socialinės paslaugos, iš jų:</t>
  </si>
  <si>
    <t xml:space="preserve">       savivaldybės visuomenės sveikatos rėmimo programa</t>
  </si>
  <si>
    <t>Darbo rinkos politikos rengimas ir įgyvendinimas</t>
  </si>
  <si>
    <t>Priemonės kodas</t>
  </si>
  <si>
    <t>4.2.3.1</t>
  </si>
  <si>
    <t>4.2.3.5</t>
  </si>
  <si>
    <t>4.2.3.2</t>
  </si>
  <si>
    <t>4.2.3.10</t>
  </si>
  <si>
    <t>4.2.3.13</t>
  </si>
  <si>
    <t>4.2.3.15</t>
  </si>
  <si>
    <t>4.2.3.20</t>
  </si>
  <si>
    <t>4.2.3.6</t>
  </si>
  <si>
    <t>4.2.3.4</t>
  </si>
  <si>
    <t>4.2.3.11</t>
  </si>
  <si>
    <t>4.2.2.1</t>
  </si>
  <si>
    <t>4.2.2.3</t>
  </si>
  <si>
    <t>4.2.2.2</t>
  </si>
  <si>
    <t>4.2.4.9</t>
  </si>
  <si>
    <t>1.3.1.11</t>
  </si>
  <si>
    <t>1.3.1.13</t>
  </si>
  <si>
    <t>1.3.1.14</t>
  </si>
  <si>
    <t>4.2.4.10</t>
  </si>
  <si>
    <t>Administracijos veiklos išlaidos, iš jų:</t>
  </si>
  <si>
    <t>3.1.4.9</t>
  </si>
  <si>
    <t>Aplinkos tvarkymas, iš jų:</t>
  </si>
  <si>
    <t>4.2.3.3</t>
  </si>
  <si>
    <t>Savivaldybės savarankiškoms funkcijoms vykdyti, iš jų:</t>
  </si>
  <si>
    <t>Melioracijai</t>
  </si>
  <si>
    <t>Suteiktos valstybės pagalbos registro organizavimas ir vykdymas</t>
  </si>
  <si>
    <t>3.2.1.3</t>
  </si>
  <si>
    <t>4.2.3.12</t>
  </si>
  <si>
    <t>2.1.2.5</t>
  </si>
  <si>
    <t>1.3.1.15</t>
  </si>
  <si>
    <t>3.1.2.1</t>
  </si>
  <si>
    <t>3.1.4.3</t>
  </si>
  <si>
    <t>Atliekų tvarkymo sistemos organizavimas</t>
  </si>
  <si>
    <t>3.1.4.1</t>
  </si>
  <si>
    <t>3.1.5.12</t>
  </si>
  <si>
    <t>3.1.4.4</t>
  </si>
  <si>
    <t>1.1.2.3</t>
  </si>
  <si>
    <t>1.1.3.1</t>
  </si>
  <si>
    <t>4.2.1.8</t>
  </si>
  <si>
    <t>2.2.1.1</t>
  </si>
  <si>
    <t>2.2.1.4</t>
  </si>
  <si>
    <t>2.2.1.5</t>
  </si>
  <si>
    <t>2.2.1.7</t>
  </si>
  <si>
    <t>2.2.1.13</t>
  </si>
  <si>
    <t>3.1.1.2</t>
  </si>
  <si>
    <t>1.3.1.8</t>
  </si>
  <si>
    <t>1.3.1.9</t>
  </si>
  <si>
    <t>1.3.1.1</t>
  </si>
  <si>
    <t>4.2.4.1</t>
  </si>
  <si>
    <t>4.2.4.6</t>
  </si>
  <si>
    <t>4.2.4.5</t>
  </si>
  <si>
    <t>1.2.3.5</t>
  </si>
  <si>
    <t>1.2.1.12</t>
  </si>
  <si>
    <t>Projektų įgyvendinimui būtinų ir/arba netinkamų išlaidų finansavimas</t>
  </si>
  <si>
    <t>Įstaigos pajamos, skirtos veiklos išlaidoms</t>
  </si>
  <si>
    <t>Asignavimų valdytojo, programos, priemonės pavadinimas</t>
  </si>
  <si>
    <t>Savivaldybės administracijos direktorius (Ekonomikos ir biudžeto skyrius)</t>
  </si>
  <si>
    <t xml:space="preserve">Vyskupo Motiejaus Valančiaus gimtinės muziejus </t>
  </si>
  <si>
    <t xml:space="preserve">Kretingos muziejus </t>
  </si>
  <si>
    <t>Savivaldybės administracija</t>
  </si>
  <si>
    <t>Administracijos pajamos, skirtos veiklos išlaidoms</t>
  </si>
  <si>
    <t>1.2.2.3</t>
  </si>
  <si>
    <t>1.2.3.2</t>
  </si>
  <si>
    <t>1.1.4.2</t>
  </si>
  <si>
    <t>Sporto ir kultūrinių švenčių, varžybų ir stovyklų organizavimas</t>
  </si>
  <si>
    <t>4.1.2.1</t>
  </si>
  <si>
    <t>Programinės ir kompiuterinės įrangos įsigijimas</t>
  </si>
  <si>
    <t>4.1.2.4</t>
  </si>
  <si>
    <t>Seniūnijų ir saviv administracijos kompiuterinių tinklų sujungimas į bendrą tinklą ir prijungimas prie SVDPT</t>
  </si>
  <si>
    <t>4.1.2.14</t>
  </si>
  <si>
    <t>Informacinių technologijų einamom priemonėm įsigyti</t>
  </si>
  <si>
    <t>Brandos egzaminų vykdymas, vertinimas, administravimas</t>
  </si>
  <si>
    <t>4.2.2.4</t>
  </si>
  <si>
    <t>4.2.2.2D</t>
  </si>
  <si>
    <t>4.2.2.2I</t>
  </si>
  <si>
    <t>4.2.2.2KA</t>
  </si>
  <si>
    <t>4.2.2.2K</t>
  </si>
  <si>
    <t>4.2.2.2KU</t>
  </si>
  <si>
    <t>4.2.2.2Z</t>
  </si>
  <si>
    <t>4.2.2.2S</t>
  </si>
  <si>
    <t>4.2.2.2KM</t>
  </si>
  <si>
    <t>3.1.4.9D</t>
  </si>
  <si>
    <t>3.1.4.9I</t>
  </si>
  <si>
    <t>3.1.4.9KA</t>
  </si>
  <si>
    <t>3.1.4.9K</t>
  </si>
  <si>
    <t>3.1.4.9KU</t>
  </si>
  <si>
    <t>3.1.4.9Z</t>
  </si>
  <si>
    <t>3.1.4.9S</t>
  </si>
  <si>
    <t>3.1.4.9KM</t>
  </si>
  <si>
    <t>Lopšelis-darželis "Žilvitis"</t>
  </si>
  <si>
    <t>Bažnyčių rėmimo programos įgyvendinimas</t>
  </si>
  <si>
    <t>2.2.1.14</t>
  </si>
  <si>
    <t>Socialinei priežiūrai socialinės rizikos šeimoms</t>
  </si>
  <si>
    <t>Specialioji tikslinė dotacija valstybinėms funkcijoms atlikti</t>
  </si>
  <si>
    <t>turtui įsigyti</t>
  </si>
  <si>
    <t>iš jų:</t>
  </si>
  <si>
    <t>išlaidoms</t>
  </si>
  <si>
    <t>Salantų gimnazija</t>
  </si>
  <si>
    <t>Darbėnų gimnazija</t>
  </si>
  <si>
    <t>Kūlupėnų Motiejaus Valančiaus pagrindinė mokykla</t>
  </si>
  <si>
    <t>Jokūbavo Aleksandro Stulginskio pagrindinė mokykla</t>
  </si>
  <si>
    <t>Kurmaičių pradinė mokykla</t>
  </si>
  <si>
    <t>Lopšelis-darželis "Ąžuoliukas"</t>
  </si>
  <si>
    <t>Salantų lopšelis-darželis "Rasa"</t>
  </si>
  <si>
    <t>Kretingos meno mokykla</t>
  </si>
  <si>
    <t>Salantų meno mokykla</t>
  </si>
  <si>
    <t>Kretingos sporto mokykla</t>
  </si>
  <si>
    <t xml:space="preserve">Savivaldybės aplinkos apsaugos rėmimo spec. programa, iš jos: </t>
  </si>
  <si>
    <t>Kretingos rajono savivaldybės tarybos</t>
  </si>
  <si>
    <t>Socialinės pašalpos</t>
  </si>
  <si>
    <t>Laidojimo pašalpos</t>
  </si>
  <si>
    <t>Išlaidoms už įsigytus produktus</t>
  </si>
  <si>
    <t>Išlaidoms už įsigytus mokinio reikmenis</t>
  </si>
  <si>
    <t>Socialinei paramai mokiniams administruoti</t>
  </si>
  <si>
    <t>Socialinė globa asmenims su sunkia negalia</t>
  </si>
  <si>
    <t>Lėšos socialinei globai su sunkia negalia administruoti</t>
  </si>
  <si>
    <t>Savivaldybės aplinkos apsaugos rėmimo specialiosios programos išlaidos</t>
  </si>
  <si>
    <t>Išlaidos iš skolintų lėšų investiciniams projektams finansuoti</t>
  </si>
  <si>
    <t>Darbo rinkos administravimo lėšos</t>
  </si>
  <si>
    <t>4.2.4.12</t>
  </si>
  <si>
    <t>Reprezentacinės išlaidos</t>
  </si>
  <si>
    <t>Mero fondas</t>
  </si>
  <si>
    <t>Derliaus šventės organizavimas</t>
  </si>
  <si>
    <t>2.2.1.17</t>
  </si>
  <si>
    <t>Tarptautinio kultūrinio bendradarbiavimo programos įgyvendinimas</t>
  </si>
  <si>
    <t>2.2.1.9</t>
  </si>
  <si>
    <t>Valstybinių švenčių minėjimo programa</t>
  </si>
  <si>
    <t>2.2.1.16</t>
  </si>
  <si>
    <t>1.2.2.14</t>
  </si>
  <si>
    <t>Dalyvavimas rajoninėse ir respublikinėse dainų ir šokių šventėse</t>
  </si>
  <si>
    <t>1.2.2.9</t>
  </si>
  <si>
    <t>4.2.3.16B</t>
  </si>
  <si>
    <t>4.2.3.16C</t>
  </si>
  <si>
    <t>1.3.1.9B</t>
  </si>
  <si>
    <t>Lėšos socialinėms išmokoms ir kompensacijoms administruoti</t>
  </si>
  <si>
    <t>1.3.1.6</t>
  </si>
  <si>
    <t>Nevyriausybinių organizacijų projektams soc. reabilitacijai finansuoti</t>
  </si>
  <si>
    <t>1.3.1.26</t>
  </si>
  <si>
    <t>Kretingos Marijos Tiškevičiūtės mokykla</t>
  </si>
  <si>
    <t>Valstybės investicijų programoje investiciniams projektams vykdyti</t>
  </si>
  <si>
    <t>I</t>
  </si>
  <si>
    <t>B</t>
  </si>
  <si>
    <t>D</t>
  </si>
  <si>
    <t>S</t>
  </si>
  <si>
    <t>P</t>
  </si>
  <si>
    <t>K</t>
  </si>
  <si>
    <t>V</t>
  </si>
  <si>
    <t xml:space="preserve">Galimybių vykdyti nenumatytas priemones užtikrinimas </t>
  </si>
  <si>
    <t>4.2.4.14</t>
  </si>
  <si>
    <t>1.3.2.2</t>
  </si>
  <si>
    <t>1.2.1.19</t>
  </si>
  <si>
    <t>U</t>
  </si>
  <si>
    <t>Specialioji tikslinė dotacija mokiniams, turintiems specialiųjų ugdymosi poreikių</t>
  </si>
  <si>
    <t>Seniūnijų programa (Nr.02)</t>
  </si>
  <si>
    <t>Bendroji programa (Nr.01)</t>
  </si>
  <si>
    <t>Žemės ūkio programa (Nr.03)</t>
  </si>
  <si>
    <t>Strateginio planavimo ir investicijų programa (Nr.04)</t>
  </si>
  <si>
    <t>Sveikatos apsaugos programa (Nr.06)</t>
  </si>
  <si>
    <t>Kultūros programa (Nr.07)</t>
  </si>
  <si>
    <t>Švietimo programa (Nr.08)</t>
  </si>
  <si>
    <t>Socialinės paramos programa (Nr.09)</t>
  </si>
  <si>
    <t>Jurgio Pabrėžos universitetinė gimnazija</t>
  </si>
  <si>
    <t>L</t>
  </si>
  <si>
    <t>Apyvartinės lėšos, skirtos kreditiniams įsiskolinimams dengti</t>
  </si>
  <si>
    <t>4.1.1.2</t>
  </si>
  <si>
    <t>Savivaldybės pastatų ir patalpų renovacija ir plėtra</t>
  </si>
  <si>
    <t>Turizmo viešinimo ir plėtros priemonių įgyvendinimas</t>
  </si>
  <si>
    <t>2.4.1.12</t>
  </si>
  <si>
    <t>Statybą leidžiančių dokumentų išdavimas</t>
  </si>
  <si>
    <t>4.1.1.9</t>
  </si>
  <si>
    <t>Salantų gimnazijos rekonstravimas ir aprūpinimas mokymo priemonėmis</t>
  </si>
  <si>
    <t>1.2.4.11</t>
  </si>
  <si>
    <t>F</t>
  </si>
  <si>
    <t>Studijų rėmimo programa</t>
  </si>
  <si>
    <t>2.1.2.3</t>
  </si>
  <si>
    <t>Kretingos rajono kultūros reprezentacinės veiklos plėtojimas</t>
  </si>
  <si>
    <t>2.2.1.2</t>
  </si>
  <si>
    <t>NVO projektų finansavimas</t>
  </si>
  <si>
    <t>Jaunimo politikos Kretingos rajone programos įgyvendinimas</t>
  </si>
  <si>
    <t>Jaunimo projektų finansavimas</t>
  </si>
  <si>
    <t>2.1.2.1</t>
  </si>
  <si>
    <t>2.1.1.4</t>
  </si>
  <si>
    <t>2.1.2.2</t>
  </si>
  <si>
    <t>4.2.3.16</t>
  </si>
  <si>
    <t>1.3.1.29</t>
  </si>
  <si>
    <t>1.1.4.5</t>
  </si>
  <si>
    <t>Naujų sporto, vaikų žaidimo aikštelių įrengimas ir esamų renovavimas</t>
  </si>
  <si>
    <t>1.1.4.1</t>
  </si>
  <si>
    <t>Kartenos mokykla-daugiafunkcis centras</t>
  </si>
  <si>
    <t>Vydmantų gimnazija</t>
  </si>
  <si>
    <t>Baublių mokykla-daugiafunkcis centras</t>
  </si>
  <si>
    <t>Rūdaičių mokykla</t>
  </si>
  <si>
    <t xml:space="preserve">Lopšelis-darželis "Pasaka" </t>
  </si>
  <si>
    <t>Mokykla-darželis "Žibutė"</t>
  </si>
  <si>
    <t>Savivaldybės aplinkos apsaugos rėmimo specialioji programa</t>
  </si>
  <si>
    <t>Sporto komplekso pastatymas</t>
  </si>
  <si>
    <t>1.1.4.4</t>
  </si>
  <si>
    <t>Naujos viešosios bibliotekos pastatymas</t>
  </si>
  <si>
    <t>2.2.4.1</t>
  </si>
  <si>
    <t>Vietinės reikšmės keliams ir gatvėms tiesti, rekonstruoti, taisyti (remontuoti), prižiūrėti ir saugaus eismo sąlygoms užtikrinti, iš jų:</t>
  </si>
  <si>
    <t>KPP</t>
  </si>
  <si>
    <t>Kretingos rajono kultūros paveldo apsaugos programos parengimas ir įgyvendinimas</t>
  </si>
  <si>
    <t>Etninės kultūros plėtros Kretingos rajone  programos parengimas ir įgyvendinimas</t>
  </si>
  <si>
    <t>Švietimo įstaigų remontas</t>
  </si>
  <si>
    <t>Švietimo įstaigų nemokamo maitinimo patiekalų gamybos išlaidos</t>
  </si>
  <si>
    <t>4.2.4.15</t>
  </si>
  <si>
    <t>Neformaliojo vaikų švietimo programų finansavimas</t>
  </si>
  <si>
    <t>1.2.2.16</t>
  </si>
  <si>
    <t>Miesto stadiono priežiūra ir remontas</t>
  </si>
  <si>
    <t>Vydmantų lopšelis-darželis "Pasagėlė"</t>
  </si>
  <si>
    <t>Lopšelis-darželis "Eglutė"</t>
  </si>
  <si>
    <t>Speciali tikslinė dotacija vietinės reikšmės keliams ir gatvėms tiesti, rekonstruoti, taisyti (remontuoti), prižiūrėti ir saugaus eismo sąlygoms užtikrinti</t>
  </si>
  <si>
    <t>iš jų darbo užmokesčiui</t>
  </si>
  <si>
    <t>(tūkst. Eur)</t>
  </si>
  <si>
    <t>4.1.3.6</t>
  </si>
  <si>
    <t>Korupcijos prevencijos įgyvendinimo programa</t>
  </si>
  <si>
    <t>4.2.4.8</t>
  </si>
  <si>
    <t>Direktoriaus rezervas</t>
  </si>
  <si>
    <t>1.3.1.16</t>
  </si>
  <si>
    <t>Kapinių įrengimas</t>
  </si>
  <si>
    <t>4.2.2.6</t>
  </si>
  <si>
    <t>Seniūnaičių veiklos išlaidos</t>
  </si>
  <si>
    <t>4.2.1.14</t>
  </si>
  <si>
    <t>Tarptautinių projektų vykdymas</t>
  </si>
  <si>
    <t>2.2.5.10</t>
  </si>
  <si>
    <t>Tiškevičių koplyčios rekonstrukcija ir pritaikymas turizmui</t>
  </si>
  <si>
    <t>2.4.1.15</t>
  </si>
  <si>
    <t>Turizmo e-rinkodaros projektų įgyvendinimas</t>
  </si>
  <si>
    <t>2.4.1.10</t>
  </si>
  <si>
    <t>Klaipėdos regiono pasiekiamumo didinimas</t>
  </si>
  <si>
    <t>3.1.5.41</t>
  </si>
  <si>
    <t>Vietinės reikšmės kelių rekonstravimo ir remonto projetų finansavimas</t>
  </si>
  <si>
    <t>3.1.5.19</t>
  </si>
  <si>
    <t>Jablonskio g. rekonstrukcijos darbai</t>
  </si>
  <si>
    <t xml:space="preserve">Lengvatinis keleivių vežimas (kompensacija už socialiai remtinų asmenų, moksleivių pervežimus, nuostolius maršrutuose)                                                                </t>
  </si>
  <si>
    <t>4.1.1.5</t>
  </si>
  <si>
    <t>Savivaldybės valdomo turto vertinimas, inventorizavimas, teisinis registravimas</t>
  </si>
  <si>
    <t>2.1.2.10</t>
  </si>
  <si>
    <t>Sodininkų bendrijų rėmimas</t>
  </si>
  <si>
    <t>2.2.1.21</t>
  </si>
  <si>
    <t>Lietuvos valstybės atkūrimo 100-mečio minėjimo programos įgyvendinimas</t>
  </si>
  <si>
    <t>E</t>
  </si>
  <si>
    <t>Vaikų ir paauglių socializacijos programų įgyvendinimas</t>
  </si>
  <si>
    <t>1.3.1.10</t>
  </si>
  <si>
    <t>1.3.2.3</t>
  </si>
  <si>
    <t>Kitų detaliųjų planų rengimas, kiti specialieji planai</t>
  </si>
  <si>
    <t>Kretingos rajono savivaldybės priešgaisrinė tarnyba</t>
  </si>
  <si>
    <t>Priešgaisrinių tarnybų organizavimas</t>
  </si>
  <si>
    <t>Kretingos rajono savivaldybės visuomenės sveikatos biuras</t>
  </si>
  <si>
    <t>1.1.3.3</t>
  </si>
  <si>
    <t>Mokinių visuomenės sveikatos priežiūros mokyklose užtikrinimas</t>
  </si>
  <si>
    <t>Visuomenės sveikatos stebėsenos ir stiprinimo užtikrinimas</t>
  </si>
  <si>
    <t>Grūšlaukės mokykla-daugiafunkcis centras</t>
  </si>
  <si>
    <t>Socialinės paramos mokiniams organizavimas</t>
  </si>
  <si>
    <t>Kretingos rajono švietimo centras</t>
  </si>
  <si>
    <t>Specialioji tikslinė dotacija mokinio krepšeliui finansuoti (09.05.01.02.)</t>
  </si>
  <si>
    <t>Specialioji tikslinė dotacija mokinio krepšeliui finansuoti (09.05.01.03.)</t>
  </si>
  <si>
    <t>Asociacijų mokesčiai</t>
  </si>
  <si>
    <t>BP</t>
  </si>
  <si>
    <t>Savivaldybės ir socialinių būstų/patalpų remontas ir plėtra</t>
  </si>
  <si>
    <t>Miesto ir rajono gyvenviečių gatvių apšvietimo sistemų modernizavimas ir plėtra</t>
  </si>
  <si>
    <t>3.1.2.3</t>
  </si>
  <si>
    <t>3.1.4.9V</t>
  </si>
  <si>
    <t>Vydmantų seniūnija</t>
  </si>
  <si>
    <t>4.2.2.2V</t>
  </si>
  <si>
    <t>Bendruomenių projektų finansavimas</t>
  </si>
  <si>
    <t>Savivaldybei priklausančių pastatų ir patalpų paskirties keitimo projektų parengimas</t>
  </si>
  <si>
    <t>4.1.1.8</t>
  </si>
  <si>
    <t>Kretingos Marijos Tiškevičiūtės mokyklos modernizavimas</t>
  </si>
  <si>
    <t>1.2.4.13</t>
  </si>
  <si>
    <t>Nakvynės namų steigimas Kretingos rajono savivaldybėje</t>
  </si>
  <si>
    <t>1.3.1.30</t>
  </si>
  <si>
    <t>Kretingos rajono turizmo informacinės infrastruktūros kūrimas</t>
  </si>
  <si>
    <t>2.4.1.1</t>
  </si>
  <si>
    <t>Kūlupėnų, Darbėnų ir Salantų gyvenamųjų vietovių atnaujinimas</t>
  </si>
  <si>
    <t>3.1.6.1</t>
  </si>
  <si>
    <t>Eismo saugos ir aplinkos apsaugos priemonių diegimas vietinės reikšmės keliuose Kretingos r.</t>
  </si>
  <si>
    <t>3.1.5.42</t>
  </si>
  <si>
    <t>4.2.1.13</t>
  </si>
  <si>
    <t>Valstybės biudžeto lėšos, iš jų:</t>
  </si>
  <si>
    <t>Europos Sąjungos finansinės paramos lėšos, iš jų:</t>
  </si>
  <si>
    <t>Grafų Tiškevičių šeimos koplyčios-mauzoliejaus renovavimas ir pritaikymas edukacinei veiklai bei kultūriniam turizmui</t>
  </si>
  <si>
    <t>Valstybės investicijų programoje investiciniams proektams vykdyti, iš jų:</t>
  </si>
  <si>
    <t>Skolintos lėšos investiciniams projektams finansuoti, iš jų:</t>
  </si>
  <si>
    <t>Žemaitės al. (ruože nuo 134,53 iki 135,93 km) rekonstrukcija</t>
  </si>
  <si>
    <t>3.1.5.28</t>
  </si>
  <si>
    <t>Vietinių kelių bei gatvių projektavimas, tiesimas, rekonstrukcija, remontas</t>
  </si>
  <si>
    <t>3.1.5.47</t>
  </si>
  <si>
    <t>Pėsčiųjų ir dviratininkų susisiekimo sąlygų gerinimas Taikos g., Kretingos m.</t>
  </si>
  <si>
    <t>3.1.5.44</t>
  </si>
  <si>
    <t>Vietinių kelių bei gatvių priežiūra</t>
  </si>
  <si>
    <t>3.1.5.46</t>
  </si>
  <si>
    <t>Neveiksnių asmenų būklės peržiūrėjimui</t>
  </si>
  <si>
    <t>1.1.2.7</t>
  </si>
  <si>
    <t>Kretingos miesto šventės renginių organizavimas</t>
  </si>
  <si>
    <t>Mokyklinės dokumentacijos ir programinės įrangos įsigijimas ir administravimas, renginių mokyklos bendruomenei bei mokinių su negalia kelionių organizavimas</t>
  </si>
  <si>
    <t>Neformaliojo suaugusiųjų ir tęstinių studijų finansavimas</t>
  </si>
  <si>
    <t>Kompensacijos būstui</t>
  </si>
  <si>
    <t>Projekto "Maisto iš intervencinių atsargų teikimas labiausiai nepasiturintiems asmenims" įgyvendinimas</t>
  </si>
  <si>
    <t>Išmokos už globojamus šeimose vaikus</t>
  </si>
  <si>
    <t>1.3.1.31</t>
  </si>
  <si>
    <t>ZP</t>
  </si>
  <si>
    <t xml:space="preserve">Detaliųjų planų, žemės sklypų formavimo ir pertvarkymo projektų rengimas </t>
  </si>
  <si>
    <t>Europos Sąjungos finansinės paramos lėšos</t>
  </si>
  <si>
    <t xml:space="preserve">Žemės pardavimo pajamos </t>
  </si>
  <si>
    <t>Socialinio būsto plėtros fondo lėšos</t>
  </si>
  <si>
    <t>Iš viso išlaidų</t>
  </si>
  <si>
    <t>Finansinių įsipareigojimų vykdymas (paskolų grąžinimas)</t>
  </si>
  <si>
    <t>Specialioji tikslinė dotacija mokinio krepšeliui finansuoti (VšĮ Pranciškonų gimnazijai), iš jos:</t>
  </si>
  <si>
    <t>Savivaldybės kontrolės ir audito tarnyba</t>
  </si>
  <si>
    <t>Vietinio ūkio ir turto valdymo programa (Nr.05)</t>
  </si>
  <si>
    <t>Kompensacijos dėl būsto nuomos ar išperkamosios būsto nuomos mokesčių daliai padengti</t>
  </si>
  <si>
    <t>PATVIRTINTA</t>
  </si>
  <si>
    <t>priedas</t>
  </si>
  <si>
    <t>pagal programas, asignavimų valdytojus, priemones</t>
  </si>
  <si>
    <t>Marijono Daujoto progimnazija</t>
  </si>
  <si>
    <t>Kretingos Jurgio Pabrėžos universitetinės gimnazijos modernizavimas</t>
  </si>
  <si>
    <t>1.2.3.12</t>
  </si>
  <si>
    <t>Kretingos rajono savivaldybės kraštovaizdžio būklės gerinimas</t>
  </si>
  <si>
    <t>3.1.4.21</t>
  </si>
  <si>
    <t>Gyvenviečių iki 1000 gyventojų viešosios infrastruktūros ir gyvenamosios aplinkos sutvarkymas</t>
  </si>
  <si>
    <t>3.1.6.3</t>
  </si>
  <si>
    <t>Projekto "Sveika gyvensena-geresnė gyvenimo kokybė" įgyvendinimas</t>
  </si>
  <si>
    <t>1.1.3.4</t>
  </si>
  <si>
    <t>Standartinės dirbtinės dangos Kretingos miesto stadiono sporto aikštėje įrengimas</t>
  </si>
  <si>
    <t>1.1.4.8</t>
  </si>
  <si>
    <t xml:space="preserve">  Ikimokyklinio ugdymo prieinamumo didinimas Kretingos lopšelyje-darželyje "Ąžuoliukas|"</t>
  </si>
  <si>
    <t>1.2.4.4</t>
  </si>
  <si>
    <t>Kompleksinių paslaugų Kretingos rajono šeimoms teikimas</t>
  </si>
  <si>
    <t>1.3.1.32</t>
  </si>
  <si>
    <t xml:space="preserve">  Kretingos rajono savivaldybės kraštovaizdžio būklės gerinimas</t>
  </si>
  <si>
    <t xml:space="preserve">  Nakvynės namų steigimas Kretingos rajono savivaldybėje</t>
  </si>
  <si>
    <t xml:space="preserve">  Eismo saugos ir aplinkos apsaugos priemonių diegimas Pabrėžos ir Palangos g., Kretingos r.</t>
  </si>
  <si>
    <t>Kretingos m. Rotušės a. ir Vilniaus g. iki Vilniaus g. 20 rekonstrukcijos darbai</t>
  </si>
  <si>
    <t>3.1.5.20</t>
  </si>
  <si>
    <t>Skvero su kryžiumi Vilniaus g. ir kelio A11sankirtos pietvakarinėje pusėje statybos darbai</t>
  </si>
  <si>
    <t>3.1.5.49</t>
  </si>
  <si>
    <t>Projekto "Komunalinių atliekų tvarkymo infrastruktūros plėtra Klaipėdos miesto, Skuodo ir Kretingos rajonų bei Neringos savivaldybėse" įgyvendinimas</t>
  </si>
  <si>
    <t>3.1.4.22</t>
  </si>
  <si>
    <t>Buvusios asfaltbetonio bazės teritorijos Kretingos r. sav., Imbarės sen., Klecininkų k., sutvarkymas</t>
  </si>
  <si>
    <t>3.1.4.23</t>
  </si>
  <si>
    <t>VB dotacija pakuočių atliekų surinkimo iš gyvenamųjų namų priemonių (konteinerių) įsigijimui ir asbesto atliekų tvarkymui</t>
  </si>
  <si>
    <t>Pėsčiųjų ir dviratininkų susisiekimo sąlygų gerinimas Taikos g.,Kretingos m.</t>
  </si>
  <si>
    <t>Valstybinio žemės ir kito valstybinio turto valdymas, naudojimas ir disponavimas patikėjimo teise</t>
  </si>
  <si>
    <t>Savivaldybės erdvinių duomenų rinkinio tvarkymo funkcijai vykdyti</t>
  </si>
  <si>
    <t>4.2.3.7</t>
  </si>
  <si>
    <t>4.2.3.22</t>
  </si>
  <si>
    <t>Ikimokyklinio ugdymo prieinamumo didinimas Kretingos lopšelyje-darželyje "Ąžuoliukas|"</t>
  </si>
  <si>
    <t>Kretingos Simono Daukanto progimnazija</t>
  </si>
  <si>
    <t>VB lėšos neformaliojo švietimo įstaigų pedagogų darbo apmokėjimui</t>
  </si>
  <si>
    <t>Valstybės biudžeto dotacija nuosavai lėšų daliai ir kitos valstybės biudžeto lėšos</t>
  </si>
  <si>
    <t>4.2.3.19A</t>
  </si>
  <si>
    <t xml:space="preserve">Kretingos rajono savivaldybės 2019 metų biudžeto išlaidų vykdymo ataskaita </t>
  </si>
  <si>
    <t>VB lėšos tarpinstitucinio bendradarbiavimo  koordinatoriaus pareigybei išlaikyti</t>
  </si>
  <si>
    <t>Aplinkos tvarkymas (gatvių priežiūra)</t>
  </si>
  <si>
    <t>Energijos vartojimo efektyvumo didinimas viešuosiuose pastatuose</t>
  </si>
  <si>
    <t>3.1.6.2</t>
  </si>
  <si>
    <t>Pirminės asmens sveikatos priežiūros veiklos efektyvumo didinimas Kretingos rajone</t>
  </si>
  <si>
    <t>1.1.3.6</t>
  </si>
  <si>
    <t>Kretingos miesto privačių namų prijungimas prie nuotekų surinkimo infrastruktūros</t>
  </si>
  <si>
    <t>3.1.4.25</t>
  </si>
  <si>
    <t>Paslaugų teikimo gyventojams kokybės gerinimas Klaipėdos regiono savivaldybėse</t>
  </si>
  <si>
    <t>4.1.3.8</t>
  </si>
  <si>
    <t>Paramos verslui skyrimo programos įgyvendinimas</t>
  </si>
  <si>
    <t>2.3.1.3</t>
  </si>
  <si>
    <t>Švietimo įstaigų sporto aikštynų atnaujinimas</t>
  </si>
  <si>
    <t>1.1.4.9</t>
  </si>
  <si>
    <t>Neformaliojo švietimo infrastruktūros gerinimas Kretingos rajono savivaldybėje</t>
  </si>
  <si>
    <t>1.2.1.3</t>
  </si>
  <si>
    <t>VšĮ Kretingos ligoninės pastatų atnaujinimas ir modernizavimas</t>
  </si>
  <si>
    <t>1.1.1.1</t>
  </si>
  <si>
    <t>Geriamojo vandens tiekimo ir nuotekų tvarkymo infrastruktūros rekonstravimas ir plėtra  Kretingos rajone</t>
  </si>
  <si>
    <t>Metų pradžios apyvartinių lėšų likučiai, iš jų:</t>
  </si>
  <si>
    <t>Sodų bendrijų teritorijose valdomiems vietinės reikšmės keliams inventorizuoti, taisyti ir rekonstruoti</t>
  </si>
  <si>
    <t>3.1.5.51</t>
  </si>
  <si>
    <t>Vietinės reikšmės keliams su žvyro danga asfaltuoti</t>
  </si>
  <si>
    <t>3.1.5.50</t>
  </si>
  <si>
    <t>Pėsčiųjų ir dviratininkų susisiekimo sąlygų gerinimas Taikos g., Kret. m.</t>
  </si>
  <si>
    <t>Savivaldybės aplinkos apsaugos rėmimo specialioji programa, iš jos:</t>
  </si>
  <si>
    <t>Švietimo įstaigų remontas (Jokūbavo A. Stulginskio mokyklos-daugiafunkcio centro modernizavimui)</t>
  </si>
  <si>
    <t>Būsto nuomos ar išperkamosios būsto nuomos mokesčių dalies kompensacijoms, administravimui, iš jų:</t>
  </si>
  <si>
    <t>Administravimo išlaidos</t>
  </si>
  <si>
    <t>Vaikų dienos centrų finansavimas ir plėtra</t>
  </si>
  <si>
    <t>1.3.1.34</t>
  </si>
  <si>
    <t>Žemės įsigijimas ir paėmimas visuomenės poreikiams</t>
  </si>
  <si>
    <t>3.1.1.8</t>
  </si>
  <si>
    <t>Kretingos rajono ir Kretingos miesto bendrojo plano atnaujinimas</t>
  </si>
  <si>
    <t>3.1.1.10</t>
  </si>
  <si>
    <t>1.3.1.33</t>
  </si>
  <si>
    <t>Savižudybių prevencijos užtikrinimas</t>
  </si>
  <si>
    <t xml:space="preserve"> </t>
  </si>
  <si>
    <t>2020 m. rugpjūčio 27 d. sprendimu Nr. T2-213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</si>
</sst>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.0"/>
    <numFmt numFmtId="176" formatCode="0.000"/>
  </numFmts>
  <fonts count="42" x14ac:knownFonts="1">
    <font>
      <sz val="10"/>
      <name val="Arial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9"/>
      <name val="Arial"/>
      <family val="2"/>
      <charset val="186"/>
    </font>
    <font>
      <sz val="8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9"/>
      <color indexed="10"/>
      <name val="Arial"/>
      <family val="2"/>
      <charset val="186"/>
    </font>
    <font>
      <sz val="9"/>
      <color indexed="10"/>
      <name val="Arial"/>
      <family val="2"/>
      <charset val="186"/>
    </font>
    <font>
      <sz val="9"/>
      <color indexed="12"/>
      <name val="Arial"/>
      <family val="2"/>
      <charset val="186"/>
    </font>
    <font>
      <b/>
      <sz val="10"/>
      <color indexed="10"/>
      <name val="Arial"/>
      <family val="2"/>
      <charset val="186"/>
    </font>
    <font>
      <sz val="9"/>
      <color indexed="17"/>
      <name val="Arial"/>
      <family val="2"/>
      <charset val="186"/>
    </font>
    <font>
      <sz val="9"/>
      <color indexed="17"/>
      <name val="Arial"/>
      <family val="2"/>
      <charset val="186"/>
    </font>
    <font>
      <sz val="10"/>
      <color indexed="12"/>
      <name val="Arial"/>
      <family val="2"/>
      <charset val="186"/>
    </font>
    <font>
      <sz val="10"/>
      <color indexed="17"/>
      <name val="Arial"/>
      <family val="2"/>
      <charset val="186"/>
    </font>
    <font>
      <b/>
      <sz val="9"/>
      <color indexed="17"/>
      <name val="Arial"/>
      <family val="2"/>
      <charset val="186"/>
    </font>
    <font>
      <sz val="8"/>
      <color indexed="10"/>
      <name val="Arial"/>
      <family val="2"/>
      <charset val="186"/>
    </font>
    <font>
      <sz val="10"/>
      <name val="Times New Roman"/>
      <family val="1"/>
      <charset val="186"/>
    </font>
    <font>
      <sz val="10"/>
      <color indexed="12"/>
      <name val="Arial"/>
      <family val="2"/>
      <charset val="186"/>
    </font>
    <font>
      <sz val="12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8"/>
      <color indexed="17"/>
      <name val="Arial"/>
      <family val="2"/>
      <charset val="186"/>
    </font>
    <font>
      <sz val="8"/>
      <name val="Times New Roman"/>
      <family val="1"/>
      <charset val="186"/>
    </font>
    <font>
      <i/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sz val="8"/>
      <color rgb="FFFF0000"/>
      <name val="Arial"/>
      <family val="2"/>
      <charset val="186"/>
    </font>
    <font>
      <sz val="9"/>
      <color rgb="FFFF0000"/>
      <name val="Times New Roman"/>
      <family val="1"/>
      <charset val="186"/>
    </font>
    <font>
      <sz val="9"/>
      <color rgb="FF00B050"/>
      <name val="Times New Roman"/>
      <family val="1"/>
      <charset val="186"/>
    </font>
    <font>
      <sz val="10"/>
      <color rgb="FF00B050"/>
      <name val="Arial"/>
      <family val="2"/>
      <charset val="186"/>
    </font>
    <font>
      <i/>
      <sz val="9"/>
      <color rgb="FF00B05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72" fontId="0" fillId="0" borderId="0" xfId="0" applyNumberFormat="1"/>
    <xf numFmtId="172" fontId="0" fillId="0" borderId="0" xfId="0" applyNumberFormat="1" applyBorder="1"/>
    <xf numFmtId="0" fontId="0" fillId="0" borderId="0" xfId="0" applyBorder="1"/>
    <xf numFmtId="0" fontId="8" fillId="0" borderId="0" xfId="0" applyFont="1"/>
    <xf numFmtId="0" fontId="10" fillId="0" borderId="0" xfId="0" applyFo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Border="1"/>
    <xf numFmtId="172" fontId="6" fillId="0" borderId="0" xfId="0" applyNumberFormat="1" applyFont="1" applyFill="1" applyBorder="1" applyAlignment="1">
      <alignment horizontal="right"/>
    </xf>
    <xf numFmtId="172" fontId="16" fillId="0" borderId="0" xfId="0" applyNumberFormat="1" applyFont="1" applyBorder="1"/>
    <xf numFmtId="172" fontId="15" fillId="0" borderId="1" xfId="0" applyNumberFormat="1" applyFont="1" applyFill="1" applyBorder="1" applyAlignment="1">
      <alignment horizontal="right"/>
    </xf>
    <xf numFmtId="172" fontId="5" fillId="0" borderId="1" xfId="0" applyNumberFormat="1" applyFont="1" applyFill="1" applyBorder="1" applyAlignment="1">
      <alignment horizontal="right"/>
    </xf>
    <xf numFmtId="172" fontId="11" fillId="0" borderId="1" xfId="0" applyNumberFormat="1" applyFont="1" applyFill="1" applyBorder="1" applyAlignment="1">
      <alignment horizontal="right"/>
    </xf>
    <xf numFmtId="172" fontId="6" fillId="0" borderId="1" xfId="0" applyNumberFormat="1" applyFont="1" applyFill="1" applyBorder="1" applyAlignment="1">
      <alignment horizontal="right"/>
    </xf>
    <xf numFmtId="172" fontId="4" fillId="0" borderId="1" xfId="0" applyNumberFormat="1" applyFont="1" applyFill="1" applyBorder="1" applyAlignment="1">
      <alignment horizontal="right"/>
    </xf>
    <xf numFmtId="0" fontId="14" fillId="0" borderId="0" xfId="0" applyFont="1"/>
    <xf numFmtId="172" fontId="12" fillId="0" borderId="1" xfId="0" applyNumberFormat="1" applyFont="1" applyFill="1" applyBorder="1" applyAlignment="1">
      <alignment horizontal="right"/>
    </xf>
    <xf numFmtId="172" fontId="20" fillId="0" borderId="1" xfId="0" applyNumberFormat="1" applyFont="1" applyFill="1" applyBorder="1" applyAlignment="1">
      <alignment horizontal="right"/>
    </xf>
    <xf numFmtId="172" fontId="11" fillId="0" borderId="1" xfId="0" applyNumberFormat="1" applyFont="1" applyFill="1" applyBorder="1"/>
    <xf numFmtId="172" fontId="11" fillId="0" borderId="0" xfId="0" applyNumberFormat="1" applyFont="1" applyFill="1" applyBorder="1"/>
    <xf numFmtId="176" fontId="13" fillId="0" borderId="0" xfId="0" applyNumberFormat="1" applyFont="1" applyFill="1" applyBorder="1" applyAlignment="1">
      <alignment horizontal="left"/>
    </xf>
    <xf numFmtId="176" fontId="17" fillId="0" borderId="0" xfId="0" applyNumberFormat="1" applyFont="1" applyBorder="1"/>
    <xf numFmtId="0" fontId="16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172" fontId="19" fillId="0" borderId="0" xfId="0" applyNumberFormat="1" applyFont="1" applyBorder="1"/>
    <xf numFmtId="172" fontId="11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left"/>
    </xf>
    <xf numFmtId="172" fontId="9" fillId="0" borderId="0" xfId="0" applyNumberFormat="1" applyFont="1" applyBorder="1"/>
    <xf numFmtId="176" fontId="22" fillId="0" borderId="0" xfId="0" applyNumberFormat="1" applyFont="1"/>
    <xf numFmtId="172" fontId="8" fillId="0" borderId="0" xfId="0" applyNumberFormat="1" applyFont="1"/>
    <xf numFmtId="2" fontId="0" fillId="0" borderId="0" xfId="0" applyNumberFormat="1" applyBorder="1"/>
    <xf numFmtId="172" fontId="15" fillId="0" borderId="0" xfId="0" applyNumberFormat="1" applyFont="1" applyFill="1" applyBorder="1" applyAlignment="1">
      <alignment horizontal="right" vertical="center"/>
    </xf>
    <xf numFmtId="172" fontId="15" fillId="0" borderId="0" xfId="0" applyNumberFormat="1" applyFont="1" applyFill="1" applyBorder="1" applyAlignment="1">
      <alignment horizontal="right"/>
    </xf>
    <xf numFmtId="172" fontId="12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172" fontId="4" fillId="0" borderId="0" xfId="0" applyNumberFormat="1" applyFont="1" applyFill="1" applyBorder="1" applyAlignment="1">
      <alignment horizontal="right"/>
    </xf>
    <xf numFmtId="172" fontId="20" fillId="0" borderId="0" xfId="0" applyNumberFormat="1" applyFont="1" applyFill="1" applyBorder="1" applyAlignment="1">
      <alignment horizontal="right"/>
    </xf>
    <xf numFmtId="172" fontId="10" fillId="0" borderId="0" xfId="0" applyNumberFormat="1" applyFont="1"/>
    <xf numFmtId="49" fontId="0" fillId="0" borderId="0" xfId="0" applyNumberFormat="1"/>
    <xf numFmtId="0" fontId="9" fillId="0" borderId="0" xfId="0" applyFont="1"/>
    <xf numFmtId="0" fontId="35" fillId="0" borderId="0" xfId="0" applyFont="1"/>
    <xf numFmtId="172" fontId="35" fillId="0" borderId="0" xfId="0" applyNumberFormat="1" applyFont="1"/>
    <xf numFmtId="172" fontId="36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wrapText="1"/>
    </xf>
    <xf numFmtId="172" fontId="9" fillId="0" borderId="0" xfId="0" applyNumberFormat="1" applyFont="1"/>
    <xf numFmtId="0" fontId="23" fillId="0" borderId="0" xfId="0" applyFont="1" applyBorder="1" applyAlignment="1">
      <alignment horizontal="center" wrapText="1"/>
    </xf>
    <xf numFmtId="172" fontId="23" fillId="0" borderId="0" xfId="0" applyNumberFormat="1" applyFont="1" applyBorder="1" applyAlignment="1">
      <alignment horizontal="center" vertical="center" wrapText="1"/>
    </xf>
    <xf numFmtId="172" fontId="23" fillId="0" borderId="0" xfId="0" applyNumberFormat="1" applyFont="1" applyBorder="1" applyAlignment="1">
      <alignment horizontal="center"/>
    </xf>
    <xf numFmtId="172" fontId="23" fillId="0" borderId="0" xfId="0" applyNumberFormat="1" applyFont="1" applyBorder="1" applyAlignment="1">
      <alignment horizontal="center" wrapText="1"/>
    </xf>
    <xf numFmtId="0" fontId="23" fillId="0" borderId="0" xfId="0" applyFont="1" applyBorder="1" applyAlignment="1">
      <alignment horizontal="center" vertical="justify"/>
    </xf>
    <xf numFmtId="0" fontId="23" fillId="0" borderId="0" xfId="0" applyFont="1" applyBorder="1" applyAlignment="1">
      <alignment horizontal="left" vertical="center" wrapText="1"/>
    </xf>
    <xf numFmtId="0" fontId="0" fillId="3" borderId="0" xfId="0" applyFill="1"/>
    <xf numFmtId="0" fontId="25" fillId="0" borderId="2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7" fillId="0" borderId="0" xfId="0" applyFont="1"/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wrapText="1"/>
    </xf>
    <xf numFmtId="0" fontId="27" fillId="0" borderId="3" xfId="0" applyFont="1" applyBorder="1"/>
    <xf numFmtId="0" fontId="26" fillId="0" borderId="3" xfId="0" applyFont="1" applyBorder="1"/>
    <xf numFmtId="0" fontId="27" fillId="0" borderId="3" xfId="0" applyFont="1" applyBorder="1" applyAlignment="1">
      <alignment wrapText="1"/>
    </xf>
    <xf numFmtId="0" fontId="27" fillId="0" borderId="2" xfId="0" applyFont="1" applyBorder="1" applyAlignment="1">
      <alignment horizontal="center" wrapText="1"/>
    </xf>
    <xf numFmtId="0" fontId="26" fillId="0" borderId="4" xfId="0" applyFont="1" applyBorder="1" applyAlignment="1">
      <alignment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/>
    <xf numFmtId="0" fontId="26" fillId="0" borderId="5" xfId="0" applyFont="1" applyBorder="1" applyAlignment="1"/>
    <xf numFmtId="0" fontId="26" fillId="0" borderId="5" xfId="0" applyFont="1" applyBorder="1" applyAlignment="1">
      <alignment wrapText="1"/>
    </xf>
    <xf numFmtId="0" fontId="26" fillId="0" borderId="6" xfId="0" applyFont="1" applyBorder="1" applyAlignment="1">
      <alignment wrapText="1"/>
    </xf>
    <xf numFmtId="0" fontId="26" fillId="0" borderId="7" xfId="0" applyFont="1" applyBorder="1" applyAlignment="1">
      <alignment wrapText="1"/>
    </xf>
    <xf numFmtId="0" fontId="38" fillId="0" borderId="2" xfId="0" applyFont="1" applyBorder="1" applyAlignment="1">
      <alignment horizontal="center" wrapText="1"/>
    </xf>
    <xf numFmtId="0" fontId="26" fillId="0" borderId="6" xfId="0" applyFont="1" applyBorder="1"/>
    <xf numFmtId="0" fontId="27" fillId="0" borderId="2" xfId="0" applyFont="1" applyBorder="1" applyAlignment="1">
      <alignment horizontal="center"/>
    </xf>
    <xf numFmtId="0" fontId="27" fillId="0" borderId="6" xfId="0" applyFont="1" applyBorder="1"/>
    <xf numFmtId="0" fontId="24" fillId="0" borderId="2" xfId="0" applyFont="1" applyBorder="1" applyAlignment="1">
      <alignment horizontal="center"/>
    </xf>
    <xf numFmtId="0" fontId="27" fillId="0" borderId="6" xfId="0" applyFont="1" applyBorder="1" applyAlignment="1">
      <alignment wrapText="1"/>
    </xf>
    <xf numFmtId="0" fontId="26" fillId="0" borderId="8" xfId="0" applyFont="1" applyBorder="1" applyAlignment="1">
      <alignment horizontal="center"/>
    </xf>
    <xf numFmtId="49" fontId="26" fillId="0" borderId="2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6" fillId="2" borderId="2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wrapText="1"/>
    </xf>
    <xf numFmtId="0" fontId="27" fillId="2" borderId="8" xfId="0" applyFont="1" applyFill="1" applyBorder="1" applyAlignment="1">
      <alignment horizontal="center" wrapText="1"/>
    </xf>
    <xf numFmtId="0" fontId="26" fillId="2" borderId="8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wrapText="1"/>
    </xf>
    <xf numFmtId="0" fontId="26" fillId="0" borderId="8" xfId="0" applyFont="1" applyBorder="1" applyAlignment="1">
      <alignment horizontal="center" vertical="justify"/>
    </xf>
    <xf numFmtId="0" fontId="27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justify"/>
    </xf>
    <xf numFmtId="0" fontId="26" fillId="0" borderId="0" xfId="0" applyFont="1" applyFill="1" applyBorder="1" applyAlignment="1">
      <alignment wrapText="1"/>
    </xf>
    <xf numFmtId="0" fontId="25" fillId="0" borderId="2" xfId="0" applyFont="1" applyBorder="1" applyAlignment="1">
      <alignment horizontal="center" wrapText="1"/>
    </xf>
    <xf numFmtId="0" fontId="26" fillId="0" borderId="2" xfId="0" applyFont="1" applyBorder="1"/>
    <xf numFmtId="0" fontId="26" fillId="0" borderId="6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8" xfId="0" applyFont="1" applyBorder="1"/>
    <xf numFmtId="0" fontId="25" fillId="0" borderId="2" xfId="0" applyFont="1" applyBorder="1"/>
    <xf numFmtId="0" fontId="27" fillId="2" borderId="2" xfId="0" applyFont="1" applyFill="1" applyBorder="1" applyAlignment="1">
      <alignment horizontal="center" wrapText="1"/>
    </xf>
    <xf numFmtId="0" fontId="27" fillId="0" borderId="2" xfId="0" applyFont="1" applyBorder="1" applyAlignment="1">
      <alignment wrapText="1"/>
    </xf>
    <xf numFmtId="0" fontId="26" fillId="0" borderId="2" xfId="0" applyFont="1" applyBorder="1" applyAlignment="1">
      <alignment horizontal="left" wrapText="1"/>
    </xf>
    <xf numFmtId="0" fontId="26" fillId="0" borderId="2" xfId="0" applyFont="1" applyBorder="1" applyAlignment="1">
      <alignment wrapText="1"/>
    </xf>
    <xf numFmtId="0" fontId="27" fillId="0" borderId="2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left" vertical="center" wrapText="1"/>
    </xf>
    <xf numFmtId="172" fontId="25" fillId="0" borderId="2" xfId="0" applyNumberFormat="1" applyFont="1" applyBorder="1" applyAlignment="1">
      <alignment horizontal="center" vertical="center" wrapText="1"/>
    </xf>
    <xf numFmtId="172" fontId="25" fillId="0" borderId="2" xfId="0" applyNumberFormat="1" applyFont="1" applyBorder="1" applyAlignment="1">
      <alignment horizontal="center" vertical="center"/>
    </xf>
    <xf numFmtId="172" fontId="26" fillId="0" borderId="2" xfId="0" applyNumberFormat="1" applyFont="1" applyBorder="1" applyAlignment="1">
      <alignment horizontal="center" vertical="center" wrapText="1"/>
    </xf>
    <xf numFmtId="172" fontId="26" fillId="0" borderId="2" xfId="0" applyNumberFormat="1" applyFont="1" applyBorder="1" applyAlignment="1">
      <alignment horizontal="center" vertical="center"/>
    </xf>
    <xf numFmtId="172" fontId="27" fillId="0" borderId="2" xfId="0" applyNumberFormat="1" applyFont="1" applyBorder="1" applyAlignment="1">
      <alignment horizontal="center" vertical="center" wrapText="1"/>
    </xf>
    <xf numFmtId="172" fontId="27" fillId="0" borderId="2" xfId="0" applyNumberFormat="1" applyFont="1" applyBorder="1" applyAlignment="1">
      <alignment horizontal="center" vertical="center"/>
    </xf>
    <xf numFmtId="172" fontId="26" fillId="0" borderId="2" xfId="0" applyNumberFormat="1" applyFont="1" applyBorder="1" applyAlignment="1">
      <alignment horizontal="center"/>
    </xf>
    <xf numFmtId="172" fontId="26" fillId="0" borderId="2" xfId="0" applyNumberFormat="1" applyFont="1" applyBorder="1" applyAlignment="1">
      <alignment horizontal="center" wrapText="1"/>
    </xf>
    <xf numFmtId="172" fontId="27" fillId="0" borderId="2" xfId="0" applyNumberFormat="1" applyFont="1" applyBorder="1" applyAlignment="1">
      <alignment horizontal="center"/>
    </xf>
    <xf numFmtId="172" fontId="38" fillId="0" borderId="2" xfId="0" applyNumberFormat="1" applyFont="1" applyBorder="1" applyAlignment="1">
      <alignment horizontal="center"/>
    </xf>
    <xf numFmtId="172" fontId="27" fillId="0" borderId="2" xfId="0" applyNumberFormat="1" applyFont="1" applyBorder="1" applyAlignment="1">
      <alignment horizontal="center" wrapText="1"/>
    </xf>
    <xf numFmtId="172" fontId="25" fillId="0" borderId="2" xfId="0" applyNumberFormat="1" applyFont="1" applyBorder="1" applyAlignment="1">
      <alignment horizontal="center"/>
    </xf>
    <xf numFmtId="172" fontId="27" fillId="2" borderId="2" xfId="0" applyNumberFormat="1" applyFont="1" applyFill="1" applyBorder="1" applyAlignment="1">
      <alignment horizontal="center" vertical="center"/>
    </xf>
    <xf numFmtId="172" fontId="26" fillId="2" borderId="2" xfId="0" applyNumberFormat="1" applyFont="1" applyFill="1" applyBorder="1" applyAlignment="1">
      <alignment horizontal="center"/>
    </xf>
    <xf numFmtId="172" fontId="26" fillId="0" borderId="2" xfId="0" applyNumberFormat="1" applyFont="1" applyBorder="1" applyAlignment="1">
      <alignment horizontal="right" wrapText="1"/>
    </xf>
    <xf numFmtId="172" fontId="26" fillId="0" borderId="2" xfId="0" applyNumberFormat="1" applyFont="1" applyBorder="1" applyAlignment="1">
      <alignment horizontal="right"/>
    </xf>
    <xf numFmtId="172" fontId="26" fillId="3" borderId="2" xfId="0" applyNumberFormat="1" applyFont="1" applyFill="1" applyBorder="1" applyAlignment="1">
      <alignment horizontal="center" vertical="center"/>
    </xf>
    <xf numFmtId="172" fontId="39" fillId="0" borderId="2" xfId="0" applyNumberFormat="1" applyFont="1" applyBorder="1" applyAlignment="1">
      <alignment horizontal="center" vertical="center" wrapText="1"/>
    </xf>
    <xf numFmtId="172" fontId="26" fillId="0" borderId="2" xfId="0" applyNumberFormat="1" applyFont="1" applyBorder="1"/>
    <xf numFmtId="0" fontId="27" fillId="0" borderId="8" xfId="0" applyFont="1" applyBorder="1" applyAlignment="1">
      <alignment horizontal="center" wrapText="1"/>
    </xf>
    <xf numFmtId="0" fontId="27" fillId="0" borderId="2" xfId="0" applyFont="1" applyFill="1" applyBorder="1" applyAlignment="1">
      <alignment wrapText="1"/>
    </xf>
    <xf numFmtId="172" fontId="28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left"/>
    </xf>
    <xf numFmtId="172" fontId="29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72" fontId="7" fillId="0" borderId="0" xfId="0" applyNumberFormat="1" applyFont="1"/>
    <xf numFmtId="0" fontId="26" fillId="0" borderId="8" xfId="0" applyFont="1" applyBorder="1" applyAlignment="1">
      <alignment horizontal="center" wrapText="1"/>
    </xf>
    <xf numFmtId="0" fontId="26" fillId="0" borderId="8" xfId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6" fillId="0" borderId="3" xfId="0" applyFont="1" applyBorder="1" applyAlignment="1">
      <alignment horizontal="left" wrapText="1"/>
    </xf>
    <xf numFmtId="49" fontId="26" fillId="0" borderId="2" xfId="0" applyNumberFormat="1" applyFont="1" applyBorder="1" applyAlignment="1">
      <alignment horizontal="center" vertical="top"/>
    </xf>
    <xf numFmtId="0" fontId="35" fillId="3" borderId="0" xfId="0" applyFont="1" applyFill="1"/>
    <xf numFmtId="0" fontId="26" fillId="2" borderId="2" xfId="0" applyFont="1" applyFill="1" applyBorder="1" applyAlignment="1">
      <alignment horizontal="left" wrapText="1"/>
    </xf>
    <xf numFmtId="0" fontId="26" fillId="0" borderId="8" xfId="0" applyFont="1" applyBorder="1" applyAlignment="1">
      <alignment wrapText="1"/>
    </xf>
    <xf numFmtId="0" fontId="26" fillId="0" borderId="0" xfId="0" applyFont="1" applyBorder="1"/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/>
    </xf>
    <xf numFmtId="172" fontId="38" fillId="0" borderId="0" xfId="0" applyNumberFormat="1" applyFont="1" applyBorder="1" applyAlignment="1">
      <alignment horizontal="center" wrapText="1"/>
    </xf>
    <xf numFmtId="172" fontId="26" fillId="0" borderId="0" xfId="0" applyNumberFormat="1" applyFont="1" applyBorder="1"/>
    <xf numFmtId="172" fontId="26" fillId="0" borderId="0" xfId="0" applyNumberFormat="1" applyFont="1" applyFill="1" applyBorder="1" applyAlignment="1">
      <alignment horizontal="center" vertical="center" wrapText="1"/>
    </xf>
    <xf numFmtId="0" fontId="31" fillId="0" borderId="3" xfId="0" applyFont="1" applyBorder="1"/>
    <xf numFmtId="172" fontId="32" fillId="0" borderId="2" xfId="0" applyNumberFormat="1" applyFont="1" applyBorder="1" applyAlignment="1">
      <alignment horizontal="center" vertical="center" wrapText="1"/>
    </xf>
    <xf numFmtId="172" fontId="32" fillId="0" borderId="2" xfId="0" applyNumberFormat="1" applyFont="1" applyBorder="1" applyAlignment="1">
      <alignment horizontal="center" vertical="center"/>
    </xf>
    <xf numFmtId="172" fontId="31" fillId="0" borderId="2" xfId="0" applyNumberFormat="1" applyFont="1" applyBorder="1" applyAlignment="1">
      <alignment horizontal="center" vertical="center" wrapText="1"/>
    </xf>
    <xf numFmtId="172" fontId="31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32" fillId="0" borderId="3" xfId="0" applyFont="1" applyBorder="1"/>
    <xf numFmtId="0" fontId="32" fillId="0" borderId="3" xfId="0" applyFont="1" applyBorder="1" applyAlignment="1">
      <alignment wrapText="1"/>
    </xf>
    <xf numFmtId="0" fontId="32" fillId="0" borderId="2" xfId="0" applyFont="1" applyBorder="1" applyAlignment="1">
      <alignment horizontal="center"/>
    </xf>
    <xf numFmtId="172" fontId="32" fillId="0" borderId="2" xfId="0" applyNumberFormat="1" applyFont="1" applyBorder="1" applyAlignment="1">
      <alignment horizontal="center" wrapText="1"/>
    </xf>
    <xf numFmtId="172" fontId="32" fillId="0" borderId="2" xfId="0" applyNumberFormat="1" applyFont="1" applyBorder="1" applyAlignment="1">
      <alignment horizontal="center"/>
    </xf>
    <xf numFmtId="172" fontId="31" fillId="0" borderId="2" xfId="0" applyNumberFormat="1" applyFont="1" applyBorder="1" applyAlignment="1">
      <alignment horizontal="center"/>
    </xf>
    <xf numFmtId="0" fontId="31" fillId="2" borderId="2" xfId="0" applyFont="1" applyFill="1" applyBorder="1" applyAlignment="1">
      <alignment wrapText="1"/>
    </xf>
    <xf numFmtId="172" fontId="32" fillId="2" borderId="2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1" fillId="2" borderId="2" xfId="0" applyFont="1" applyFill="1" applyBorder="1"/>
    <xf numFmtId="0" fontId="31" fillId="0" borderId="2" xfId="0" applyFont="1" applyBorder="1" applyAlignment="1">
      <alignment horizontal="center" vertical="center"/>
    </xf>
    <xf numFmtId="172" fontId="31" fillId="0" borderId="2" xfId="0" applyNumberFormat="1" applyFont="1" applyBorder="1" applyAlignment="1">
      <alignment horizontal="center" wrapText="1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 wrapText="1"/>
    </xf>
    <xf numFmtId="0" fontId="31" fillId="0" borderId="2" xfId="0" applyFont="1" applyBorder="1"/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32" fillId="0" borderId="3" xfId="0" applyFont="1" applyBorder="1" applyAlignment="1">
      <alignment horizontal="left" vertical="center" wrapText="1"/>
    </xf>
    <xf numFmtId="49" fontId="32" fillId="0" borderId="2" xfId="0" applyNumberFormat="1" applyFont="1" applyBorder="1" applyAlignment="1">
      <alignment horizontal="center"/>
    </xf>
    <xf numFmtId="0" fontId="31" fillId="0" borderId="3" xfId="0" applyFont="1" applyBorder="1" applyAlignment="1">
      <alignment horizontal="left"/>
    </xf>
    <xf numFmtId="0" fontId="23" fillId="0" borderId="2" xfId="0" applyFont="1" applyBorder="1"/>
    <xf numFmtId="0" fontId="31" fillId="0" borderId="2" xfId="0" applyFont="1" applyBorder="1" applyAlignment="1">
      <alignment horizontal="right" vertical="center" wrapText="1"/>
    </xf>
    <xf numFmtId="0" fontId="34" fillId="0" borderId="2" xfId="0" applyFont="1" applyBorder="1" applyAlignment="1">
      <alignment horizontal="center"/>
    </xf>
    <xf numFmtId="172" fontId="31" fillId="0" borderId="2" xfId="0" applyNumberFormat="1" applyFont="1" applyBorder="1" applyAlignment="1">
      <alignment horizontal="right"/>
    </xf>
    <xf numFmtId="0" fontId="32" fillId="0" borderId="2" xfId="0" applyFont="1" applyBorder="1" applyAlignment="1">
      <alignment wrapText="1"/>
    </xf>
    <xf numFmtId="172" fontId="32" fillId="0" borderId="2" xfId="0" applyNumberFormat="1" applyFont="1" applyBorder="1"/>
    <xf numFmtId="0" fontId="21" fillId="0" borderId="0" xfId="0" applyFont="1"/>
    <xf numFmtId="0" fontId="26" fillId="4" borderId="8" xfId="0" applyFont="1" applyFill="1" applyBorder="1" applyAlignment="1">
      <alignment horizontal="center"/>
    </xf>
    <xf numFmtId="0" fontId="31" fillId="4" borderId="3" xfId="0" applyFont="1" applyFill="1" applyBorder="1"/>
    <xf numFmtId="0" fontId="26" fillId="4" borderId="2" xfId="0" applyFont="1" applyFill="1" applyBorder="1" applyAlignment="1">
      <alignment horizontal="center" vertical="center" wrapText="1"/>
    </xf>
    <xf numFmtId="172" fontId="31" fillId="4" borderId="2" xfId="0" applyNumberFormat="1" applyFont="1" applyFill="1" applyBorder="1" applyAlignment="1">
      <alignment horizontal="center" vertical="center" wrapText="1"/>
    </xf>
    <xf numFmtId="172" fontId="31" fillId="4" borderId="2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/>
    </xf>
    <xf numFmtId="0" fontId="31" fillId="4" borderId="3" xfId="0" applyFont="1" applyFill="1" applyBorder="1" applyAlignment="1">
      <alignment wrapText="1"/>
    </xf>
    <xf numFmtId="0" fontId="31" fillId="4" borderId="2" xfId="0" applyFont="1" applyFill="1" applyBorder="1" applyAlignment="1">
      <alignment horizontal="center" wrapText="1"/>
    </xf>
    <xf numFmtId="0" fontId="24" fillId="4" borderId="2" xfId="0" applyFont="1" applyFill="1" applyBorder="1" applyAlignment="1">
      <alignment horizontal="center"/>
    </xf>
    <xf numFmtId="172" fontId="31" fillId="4" borderId="2" xfId="0" applyNumberFormat="1" applyFont="1" applyFill="1" applyBorder="1" applyAlignment="1">
      <alignment horizontal="center"/>
    </xf>
    <xf numFmtId="0" fontId="31" fillId="4" borderId="2" xfId="0" applyFont="1" applyFill="1" applyBorder="1" applyAlignment="1">
      <alignment wrapText="1"/>
    </xf>
    <xf numFmtId="0" fontId="31" fillId="4" borderId="2" xfId="0" applyFont="1" applyFill="1" applyBorder="1"/>
    <xf numFmtId="0" fontId="26" fillId="4" borderId="2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center" vertical="center"/>
    </xf>
    <xf numFmtId="172" fontId="31" fillId="4" borderId="2" xfId="0" applyNumberFormat="1" applyFont="1" applyFill="1" applyBorder="1" applyAlignment="1">
      <alignment horizontal="center" wrapText="1"/>
    </xf>
    <xf numFmtId="0" fontId="31" fillId="4" borderId="2" xfId="0" applyFont="1" applyFill="1" applyBorder="1" applyAlignment="1">
      <alignment horizontal="left" vertical="center"/>
    </xf>
    <xf numFmtId="49" fontId="26" fillId="4" borderId="2" xfId="0" applyNumberFormat="1" applyFont="1" applyFill="1" applyBorder="1" applyAlignment="1">
      <alignment horizontal="center"/>
    </xf>
    <xf numFmtId="0" fontId="31" fillId="4" borderId="3" xfId="0" applyFont="1" applyFill="1" applyBorder="1" applyAlignment="1">
      <alignment horizontal="left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left"/>
    </xf>
    <xf numFmtId="0" fontId="25" fillId="0" borderId="8" xfId="0" applyFont="1" applyBorder="1" applyAlignment="1">
      <alignment horizontal="center"/>
    </xf>
    <xf numFmtId="0" fontId="26" fillId="0" borderId="9" xfId="0" applyFont="1" applyBorder="1"/>
    <xf numFmtId="172" fontId="31" fillId="0" borderId="10" xfId="0" applyNumberFormat="1" applyFont="1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172" fontId="16" fillId="0" borderId="6" xfId="0" applyNumberFormat="1" applyFont="1" applyBorder="1"/>
    <xf numFmtId="172" fontId="19" fillId="0" borderId="6" xfId="0" applyNumberFormat="1" applyFont="1" applyBorder="1"/>
    <xf numFmtId="0" fontId="40" fillId="0" borderId="0" xfId="0" applyFont="1"/>
    <xf numFmtId="172" fontId="35" fillId="0" borderId="0" xfId="0" applyNumberFormat="1" applyFont="1" applyBorder="1"/>
    <xf numFmtId="0" fontId="26" fillId="0" borderId="5" xfId="1" applyFont="1" applyBorder="1" applyAlignment="1">
      <alignment horizontal="left" wrapText="1"/>
    </xf>
    <xf numFmtId="172" fontId="39" fillId="0" borderId="2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/>
    </xf>
    <xf numFmtId="0" fontId="27" fillId="0" borderId="11" xfId="0" applyFont="1" applyBorder="1" applyAlignment="1">
      <alignment horizontal="left" wrapText="1"/>
    </xf>
    <xf numFmtId="0" fontId="0" fillId="0" borderId="0" xfId="0" applyAlignment="1">
      <alignment horizontal="center"/>
    </xf>
    <xf numFmtId="172" fontId="38" fillId="0" borderId="1" xfId="0" applyNumberFormat="1" applyFont="1" applyFill="1" applyBorder="1" applyAlignment="1">
      <alignment horizontal="center"/>
    </xf>
    <xf numFmtId="172" fontId="26" fillId="0" borderId="1" xfId="0" applyNumberFormat="1" applyFont="1" applyFill="1" applyBorder="1" applyAlignment="1">
      <alignment horizontal="center"/>
    </xf>
    <xf numFmtId="0" fontId="10" fillId="0" borderId="0" xfId="0" applyFont="1" applyBorder="1"/>
    <xf numFmtId="172" fontId="38" fillId="0" borderId="0" xfId="0" applyNumberFormat="1" applyFont="1" applyFill="1" applyBorder="1" applyAlignment="1">
      <alignment horizontal="center"/>
    </xf>
    <xf numFmtId="172" fontId="32" fillId="0" borderId="0" xfId="0" applyNumberFormat="1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26" fillId="2" borderId="3" xfId="0" applyFont="1" applyFill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72" fontId="26" fillId="0" borderId="0" xfId="0" applyNumberFormat="1" applyFont="1" applyFill="1" applyBorder="1" applyAlignment="1">
      <alignment horizontal="center" vertical="center"/>
    </xf>
    <xf numFmtId="172" fontId="26" fillId="0" borderId="0" xfId="0" applyNumberFormat="1" applyFont="1" applyFill="1" applyBorder="1" applyAlignment="1">
      <alignment horizontal="center"/>
    </xf>
    <xf numFmtId="172" fontId="25" fillId="0" borderId="2" xfId="0" applyNumberFormat="1" applyFont="1" applyBorder="1" applyAlignment="1">
      <alignment horizontal="center" wrapText="1"/>
    </xf>
    <xf numFmtId="0" fontId="26" fillId="0" borderId="2" xfId="0" applyFont="1" applyBorder="1" applyAlignment="1">
      <alignment horizontal="center" vertical="top"/>
    </xf>
    <xf numFmtId="0" fontId="15" fillId="0" borderId="0" xfId="0" applyFont="1" applyBorder="1" applyAlignment="1">
      <alignment horizontal="left" vertical="center" wrapText="1"/>
    </xf>
    <xf numFmtId="172" fontId="38" fillId="0" borderId="8" xfId="0" applyNumberFormat="1" applyFont="1" applyBorder="1" applyAlignment="1">
      <alignment horizontal="center" vertical="top" wrapText="1"/>
    </xf>
    <xf numFmtId="172" fontId="38" fillId="0" borderId="8" xfId="0" applyNumberFormat="1" applyFont="1" applyBorder="1" applyAlignment="1">
      <alignment horizontal="center" vertical="top"/>
    </xf>
    <xf numFmtId="0" fontId="26" fillId="3" borderId="2" xfId="0" applyFont="1" applyFill="1" applyBorder="1" applyAlignment="1">
      <alignment horizontal="left" wrapText="1"/>
    </xf>
    <xf numFmtId="0" fontId="26" fillId="3" borderId="2" xfId="0" applyFont="1" applyFill="1" applyBorder="1" applyAlignment="1">
      <alignment horizontal="center" wrapText="1"/>
    </xf>
    <xf numFmtId="0" fontId="23" fillId="0" borderId="0" xfId="0" applyFont="1"/>
    <xf numFmtId="172" fontId="27" fillId="2" borderId="2" xfId="0" applyNumberFormat="1" applyFont="1" applyFill="1" applyBorder="1" applyAlignment="1">
      <alignment horizontal="center"/>
    </xf>
    <xf numFmtId="0" fontId="26" fillId="3" borderId="11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wrapText="1"/>
    </xf>
    <xf numFmtId="0" fontId="26" fillId="0" borderId="2" xfId="0" applyFont="1" applyFill="1" applyBorder="1" applyAlignment="1">
      <alignment horizontal="left" wrapText="1"/>
    </xf>
    <xf numFmtId="1" fontId="36" fillId="0" borderId="0" xfId="0" applyNumberFormat="1" applyFont="1" applyBorder="1" applyAlignment="1">
      <alignment horizontal="center"/>
    </xf>
    <xf numFmtId="172" fontId="25" fillId="2" borderId="2" xfId="0" applyNumberFormat="1" applyFont="1" applyFill="1" applyBorder="1" applyAlignment="1">
      <alignment horizontal="center"/>
    </xf>
    <xf numFmtId="172" fontId="41" fillId="0" borderId="2" xfId="0" applyNumberFormat="1" applyFont="1" applyBorder="1" applyAlignment="1">
      <alignment horizontal="center"/>
    </xf>
    <xf numFmtId="0" fontId="40" fillId="0" borderId="0" xfId="0" applyFont="1" applyBorder="1"/>
    <xf numFmtId="172" fontId="39" fillId="0" borderId="0" xfId="0" applyNumberFormat="1" applyFont="1" applyFill="1" applyBorder="1" applyAlignment="1">
      <alignment horizontal="right"/>
    </xf>
    <xf numFmtId="172" fontId="26" fillId="0" borderId="0" xfId="0" applyNumberFormat="1" applyFont="1" applyFill="1" applyBorder="1" applyAlignment="1">
      <alignment horizontal="right"/>
    </xf>
    <xf numFmtId="0" fontId="40" fillId="3" borderId="0" xfId="0" applyFont="1" applyFill="1"/>
    <xf numFmtId="0" fontId="23" fillId="0" borderId="0" xfId="0" applyFont="1" applyBorder="1" applyAlignment="1">
      <alignment horizontal="center" vertical="justify"/>
    </xf>
    <xf numFmtId="0" fontId="2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1" fillId="0" borderId="1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6"/>
  <sheetViews>
    <sheetView tabSelected="1" zoomScale="115" zoomScaleNormal="115" workbookViewId="0">
      <selection activeCell="I6" sqref="I6"/>
    </sheetView>
  </sheetViews>
  <sheetFormatPr defaultRowHeight="13.2" x14ac:dyDescent="0.25"/>
  <cols>
    <col min="1" max="1" width="8.88671875" customWidth="1"/>
    <col min="2" max="2" width="44.33203125" customWidth="1"/>
    <col min="3" max="3" width="5.88671875" customWidth="1"/>
    <col min="4" max="4" width="10" customWidth="1"/>
    <col min="5" max="5" width="10.109375" customWidth="1"/>
    <col min="6" max="6" width="10" customWidth="1"/>
    <col min="7" max="7" width="9.6640625" customWidth="1"/>
    <col min="8" max="8" width="9.33203125" customWidth="1"/>
    <col min="9" max="9" width="10.6640625" customWidth="1"/>
    <col min="10" max="10" width="20" customWidth="1"/>
    <col min="11" max="11" width="9.33203125" customWidth="1"/>
    <col min="12" max="12" width="6.44140625" customWidth="1"/>
  </cols>
  <sheetData>
    <row r="1" spans="1:12" ht="15.6" x14ac:dyDescent="0.3">
      <c r="C1" s="247" t="s">
        <v>368</v>
      </c>
      <c r="D1" s="247"/>
    </row>
    <row r="2" spans="1:12" x14ac:dyDescent="0.25">
      <c r="B2" s="25"/>
      <c r="C2" s="36" t="s">
        <v>164</v>
      </c>
      <c r="D2" s="36"/>
      <c r="E2" s="36"/>
      <c r="F2" s="1"/>
    </row>
    <row r="3" spans="1:12" x14ac:dyDescent="0.25">
      <c r="B3" s="25"/>
      <c r="C3" s="36" t="s">
        <v>447</v>
      </c>
      <c r="D3" s="36"/>
      <c r="E3" s="36"/>
      <c r="F3" s="8"/>
      <c r="G3" s="8"/>
    </row>
    <row r="4" spans="1:12" x14ac:dyDescent="0.25">
      <c r="B4" s="25"/>
      <c r="C4" s="36" t="s">
        <v>369</v>
      </c>
      <c r="D4" s="36"/>
      <c r="E4" s="36"/>
      <c r="F4" s="8"/>
      <c r="G4" s="8"/>
    </row>
    <row r="5" spans="1:12" x14ac:dyDescent="0.25">
      <c r="B5" s="25"/>
      <c r="C5" s="36"/>
      <c r="D5" s="36"/>
      <c r="E5" s="36"/>
      <c r="F5" s="8"/>
      <c r="G5" s="8"/>
    </row>
    <row r="6" spans="1:12" ht="15.6" x14ac:dyDescent="0.3">
      <c r="B6" s="265" t="s">
        <v>408</v>
      </c>
      <c r="C6" s="265"/>
      <c r="D6" s="265"/>
      <c r="E6" s="265"/>
      <c r="F6" s="265"/>
      <c r="G6" s="265"/>
    </row>
    <row r="7" spans="1:12" ht="15.75" customHeight="1" x14ac:dyDescent="0.3">
      <c r="B7" s="264" t="s">
        <v>370</v>
      </c>
      <c r="C7" s="264"/>
      <c r="D7" s="264"/>
      <c r="E7" s="264"/>
      <c r="F7" s="264"/>
      <c r="G7" s="264"/>
    </row>
    <row r="8" spans="1:12" ht="13.5" customHeight="1" x14ac:dyDescent="0.3">
      <c r="B8" s="16"/>
      <c r="C8" s="16"/>
      <c r="D8" s="16"/>
      <c r="E8" s="16"/>
      <c r="F8" s="16"/>
      <c r="G8" s="16"/>
    </row>
    <row r="9" spans="1:12" ht="13.5" customHeight="1" x14ac:dyDescent="0.3">
      <c r="B9" s="280"/>
      <c r="C9" s="280"/>
      <c r="D9" s="280"/>
      <c r="E9" s="280"/>
      <c r="F9" s="2"/>
      <c r="G9" s="188" t="s">
        <v>269</v>
      </c>
    </row>
    <row r="10" spans="1:12" ht="14.25" customHeight="1" x14ac:dyDescent="0.25">
      <c r="A10" s="266" t="s">
        <v>56</v>
      </c>
      <c r="B10" s="266" t="s">
        <v>111</v>
      </c>
      <c r="C10" s="266" t="s">
        <v>39</v>
      </c>
      <c r="D10" s="271" t="s">
        <v>151</v>
      </c>
      <c r="E10" s="272"/>
      <c r="F10" s="272"/>
      <c r="G10" s="273"/>
    </row>
    <row r="11" spans="1:12" ht="12.75" customHeight="1" x14ac:dyDescent="0.25">
      <c r="A11" s="268"/>
      <c r="B11" s="268"/>
      <c r="C11" s="268"/>
      <c r="D11" s="266" t="s">
        <v>0</v>
      </c>
      <c r="E11" s="269" t="s">
        <v>152</v>
      </c>
      <c r="F11" s="270"/>
      <c r="G11" s="266" t="s">
        <v>150</v>
      </c>
    </row>
    <row r="12" spans="1:12" ht="12.75" customHeight="1" x14ac:dyDescent="0.25">
      <c r="A12" s="268"/>
      <c r="B12" s="268"/>
      <c r="C12" s="268"/>
      <c r="D12" s="268"/>
      <c r="E12" s="266" t="s">
        <v>0</v>
      </c>
      <c r="F12" s="266" t="s">
        <v>268</v>
      </c>
      <c r="G12" s="268"/>
    </row>
    <row r="13" spans="1:12" ht="13.2" customHeight="1" x14ac:dyDescent="0.25">
      <c r="A13" s="267"/>
      <c r="B13" s="267"/>
      <c r="C13" s="267"/>
      <c r="D13" s="267"/>
      <c r="E13" s="267"/>
      <c r="F13" s="267"/>
      <c r="G13" s="267"/>
    </row>
    <row r="14" spans="1:12" ht="15.75" customHeight="1" x14ac:dyDescent="0.25">
      <c r="A14" s="65">
        <v>1</v>
      </c>
      <c r="B14" s="101">
        <v>2</v>
      </c>
      <c r="C14" s="95">
        <v>3</v>
      </c>
      <c r="D14" s="95">
        <v>4</v>
      </c>
      <c r="E14" s="102">
        <v>5</v>
      </c>
      <c r="F14" s="95">
        <v>6</v>
      </c>
      <c r="G14" s="95">
        <v>7</v>
      </c>
      <c r="I14" s="3"/>
    </row>
    <row r="15" spans="1:12" ht="15.6" x14ac:dyDescent="0.3">
      <c r="A15" s="189"/>
      <c r="B15" s="190" t="s">
        <v>210</v>
      </c>
      <c r="C15" s="191"/>
      <c r="D15" s="192">
        <f>E15+G15</f>
        <v>2605.7000000000003</v>
      </c>
      <c r="E15" s="193">
        <f>E16+E18+E47</f>
        <v>2576.3000000000002</v>
      </c>
      <c r="F15" s="193">
        <f>F16+F18+F47</f>
        <v>2005.8000000000002</v>
      </c>
      <c r="G15" s="193">
        <f>G16+G18+G47</f>
        <v>29.4</v>
      </c>
      <c r="J15" s="3"/>
    </row>
    <row r="16" spans="1:12" ht="13.8" x14ac:dyDescent="0.25">
      <c r="A16" s="103"/>
      <c r="B16" s="159" t="s">
        <v>365</v>
      </c>
      <c r="C16" s="95"/>
      <c r="D16" s="112">
        <f>E16+G16</f>
        <v>94</v>
      </c>
      <c r="E16" s="113">
        <f>E17</f>
        <v>92.1</v>
      </c>
      <c r="F16" s="113">
        <f>F17</f>
        <v>86.1</v>
      </c>
      <c r="G16" s="113">
        <f>G17</f>
        <v>1.9</v>
      </c>
      <c r="K16" s="3"/>
      <c r="L16" s="3"/>
    </row>
    <row r="17" spans="1:19" x14ac:dyDescent="0.25">
      <c r="A17" s="65" t="s">
        <v>68</v>
      </c>
      <c r="B17" s="66" t="s">
        <v>3</v>
      </c>
      <c r="C17" s="65" t="s">
        <v>197</v>
      </c>
      <c r="D17" s="114">
        <f t="shared" ref="D17:D75" si="0">E17+G17</f>
        <v>94</v>
      </c>
      <c r="E17" s="115">
        <v>92.1</v>
      </c>
      <c r="F17" s="115">
        <v>86.1</v>
      </c>
      <c r="G17" s="115">
        <v>1.9</v>
      </c>
    </row>
    <row r="18" spans="1:19" ht="13.8" x14ac:dyDescent="0.25">
      <c r="A18" s="99"/>
      <c r="B18" s="159" t="s">
        <v>115</v>
      </c>
      <c r="C18" s="104"/>
      <c r="D18" s="112">
        <f>E18+G18</f>
        <v>2443.1000000000004</v>
      </c>
      <c r="E18" s="113">
        <f>E19+E33+E45+E46</f>
        <v>2415.6000000000004</v>
      </c>
      <c r="F18" s="113">
        <f>F19+F33+F45+F46</f>
        <v>1919.7000000000003</v>
      </c>
      <c r="G18" s="113">
        <f>G19+G33+G45+G46</f>
        <v>27.5</v>
      </c>
      <c r="H18" s="50"/>
      <c r="I18" s="41"/>
    </row>
    <row r="19" spans="1:19" x14ac:dyDescent="0.25">
      <c r="A19" s="99"/>
      <c r="B19" s="67" t="s">
        <v>79</v>
      </c>
      <c r="C19" s="65" t="s">
        <v>197</v>
      </c>
      <c r="D19" s="116">
        <f t="shared" si="0"/>
        <v>2263.4</v>
      </c>
      <c r="E19" s="117">
        <f>E20+E21+E23+E25+E26+E27+E28+E31+E24+E29+E32+E30+E22</f>
        <v>2251.4</v>
      </c>
      <c r="F19" s="117">
        <f>F20+F21+F23+F25+F26+F27+F28+F31+F24+F29+F32+F30+F22</f>
        <v>1779.6000000000001</v>
      </c>
      <c r="G19" s="117">
        <f>G20+G21+G23+G25+G26+G27+G28+G31+G24+G29+G32+G30+G22</f>
        <v>12</v>
      </c>
      <c r="J19" s="5"/>
    </row>
    <row r="20" spans="1:19" x14ac:dyDescent="0.25">
      <c r="A20" s="65" t="s">
        <v>67</v>
      </c>
      <c r="B20" s="68" t="s">
        <v>1</v>
      </c>
      <c r="C20" s="65" t="s">
        <v>197</v>
      </c>
      <c r="D20" s="114">
        <f t="shared" si="0"/>
        <v>85</v>
      </c>
      <c r="E20" s="115">
        <v>85</v>
      </c>
      <c r="F20" s="115">
        <v>12.8</v>
      </c>
      <c r="G20" s="115"/>
      <c r="H20" s="133"/>
      <c r="I20" s="238"/>
    </row>
    <row r="21" spans="1:19" x14ac:dyDescent="0.25">
      <c r="A21" s="65" t="s">
        <v>128</v>
      </c>
      <c r="B21" s="68" t="s">
        <v>22</v>
      </c>
      <c r="C21" s="65" t="s">
        <v>197</v>
      </c>
      <c r="D21" s="114">
        <f t="shared" si="0"/>
        <v>169</v>
      </c>
      <c r="E21" s="115">
        <v>169</v>
      </c>
      <c r="F21" s="114">
        <v>132.4</v>
      </c>
      <c r="G21" s="114"/>
    </row>
    <row r="22" spans="1:19" x14ac:dyDescent="0.25">
      <c r="A22" s="65" t="s">
        <v>272</v>
      </c>
      <c r="B22" s="68" t="s">
        <v>273</v>
      </c>
      <c r="C22" s="65" t="s">
        <v>197</v>
      </c>
      <c r="D22" s="114">
        <f t="shared" si="0"/>
        <v>0</v>
      </c>
      <c r="E22" s="115">
        <v>0</v>
      </c>
      <c r="F22" s="114"/>
      <c r="G22" s="114"/>
      <c r="H22" s="218"/>
    </row>
    <row r="23" spans="1:19" x14ac:dyDescent="0.25">
      <c r="A23" s="65" t="s">
        <v>70</v>
      </c>
      <c r="B23" s="66" t="s">
        <v>176</v>
      </c>
      <c r="C23" s="65" t="s">
        <v>197</v>
      </c>
      <c r="D23" s="114">
        <f t="shared" si="0"/>
        <v>11.1</v>
      </c>
      <c r="E23" s="115">
        <v>11.1</v>
      </c>
      <c r="F23" s="114"/>
      <c r="G23" s="114"/>
    </row>
    <row r="24" spans="1:19" x14ac:dyDescent="0.25">
      <c r="A24" s="65" t="s">
        <v>175</v>
      </c>
      <c r="B24" s="66" t="s">
        <v>177</v>
      </c>
      <c r="C24" s="65" t="s">
        <v>197</v>
      </c>
      <c r="D24" s="114">
        <f t="shared" si="0"/>
        <v>6.8</v>
      </c>
      <c r="E24" s="115">
        <v>6.8</v>
      </c>
      <c r="F24" s="114"/>
      <c r="G24" s="114"/>
    </row>
    <row r="25" spans="1:19" x14ac:dyDescent="0.25">
      <c r="A25" s="65" t="s">
        <v>69</v>
      </c>
      <c r="B25" s="68" t="s">
        <v>2</v>
      </c>
      <c r="C25" s="65" t="s">
        <v>197</v>
      </c>
      <c r="D25" s="114">
        <f t="shared" si="0"/>
        <v>1889.8</v>
      </c>
      <c r="E25" s="115">
        <v>1880.7</v>
      </c>
      <c r="F25" s="114">
        <v>1634.4</v>
      </c>
      <c r="G25" s="114">
        <v>9.1</v>
      </c>
      <c r="H25" s="218"/>
    </row>
    <row r="26" spans="1:19" x14ac:dyDescent="0.25">
      <c r="A26" s="65" t="s">
        <v>74</v>
      </c>
      <c r="B26" s="66" t="s">
        <v>313</v>
      </c>
      <c r="C26" s="65" t="s">
        <v>197</v>
      </c>
      <c r="D26" s="114">
        <f t="shared" si="0"/>
        <v>17.5</v>
      </c>
      <c r="E26" s="115">
        <v>17.5</v>
      </c>
      <c r="F26" s="114"/>
      <c r="G26" s="114"/>
    </row>
    <row r="27" spans="1:19" x14ac:dyDescent="0.25">
      <c r="A27" s="65" t="s">
        <v>71</v>
      </c>
      <c r="B27" s="66" t="s">
        <v>33</v>
      </c>
      <c r="C27" s="65" t="s">
        <v>197</v>
      </c>
      <c r="D27" s="114">
        <f t="shared" si="0"/>
        <v>36.5</v>
      </c>
      <c r="E27" s="118">
        <v>36.5</v>
      </c>
      <c r="F27" s="114"/>
      <c r="G27" s="114"/>
    </row>
    <row r="28" spans="1:19" x14ac:dyDescent="0.25">
      <c r="A28" s="65" t="s">
        <v>72</v>
      </c>
      <c r="B28" s="66" t="s">
        <v>34</v>
      </c>
      <c r="C28" s="65" t="s">
        <v>197</v>
      </c>
      <c r="D28" s="114">
        <f t="shared" si="0"/>
        <v>5</v>
      </c>
      <c r="E28" s="118">
        <v>5</v>
      </c>
      <c r="F28" s="119"/>
      <c r="G28" s="119"/>
      <c r="L28" s="5"/>
      <c r="M28" s="5"/>
      <c r="N28" s="5"/>
      <c r="O28" s="5"/>
      <c r="P28" s="5"/>
      <c r="Q28" s="5"/>
      <c r="R28" s="5"/>
      <c r="S28" s="5"/>
    </row>
    <row r="29" spans="1:19" x14ac:dyDescent="0.25">
      <c r="A29" s="65" t="s">
        <v>220</v>
      </c>
      <c r="B29" s="66" t="s">
        <v>221</v>
      </c>
      <c r="C29" s="65" t="s">
        <v>197</v>
      </c>
      <c r="D29" s="114">
        <f t="shared" si="0"/>
        <v>0</v>
      </c>
      <c r="E29" s="118"/>
      <c r="F29" s="119"/>
      <c r="G29" s="119"/>
      <c r="L29" s="5"/>
      <c r="M29" s="5"/>
      <c r="N29" s="5"/>
      <c r="O29" s="5"/>
      <c r="P29" s="5"/>
      <c r="Q29" s="5"/>
      <c r="R29" s="5"/>
      <c r="S29" s="5"/>
    </row>
    <row r="30" spans="1:19" x14ac:dyDescent="0.25">
      <c r="A30" s="65" t="s">
        <v>270</v>
      </c>
      <c r="B30" s="66" t="s">
        <v>271</v>
      </c>
      <c r="C30" s="65" t="s">
        <v>197</v>
      </c>
      <c r="D30" s="114">
        <f t="shared" si="0"/>
        <v>0.7</v>
      </c>
      <c r="E30" s="118">
        <v>0.7</v>
      </c>
      <c r="F30" s="119"/>
      <c r="G30" s="119"/>
      <c r="H30" s="218"/>
      <c r="L30" s="5"/>
      <c r="M30" s="5"/>
      <c r="N30" s="5"/>
      <c r="O30" s="5"/>
      <c r="P30" s="5"/>
      <c r="Q30" s="5"/>
      <c r="R30" s="5"/>
      <c r="S30" s="5"/>
    </row>
    <row r="31" spans="1:19" ht="24" x14ac:dyDescent="0.25">
      <c r="A31" s="65" t="s">
        <v>73</v>
      </c>
      <c r="B31" s="66" t="s">
        <v>24</v>
      </c>
      <c r="C31" s="65" t="s">
        <v>197</v>
      </c>
      <c r="D31" s="119">
        <f t="shared" si="0"/>
        <v>3</v>
      </c>
      <c r="E31" s="118">
        <v>3</v>
      </c>
      <c r="F31" s="119"/>
      <c r="G31" s="119"/>
      <c r="L31" s="5"/>
      <c r="M31" s="5"/>
      <c r="N31" s="9"/>
      <c r="O31" s="9"/>
      <c r="P31" s="9"/>
      <c r="Q31" s="9"/>
      <c r="R31" s="5"/>
      <c r="S31" s="5"/>
    </row>
    <row r="32" spans="1:19" x14ac:dyDescent="0.25">
      <c r="A32" s="65" t="s">
        <v>204</v>
      </c>
      <c r="B32" s="66" t="s">
        <v>203</v>
      </c>
      <c r="C32" s="85" t="s">
        <v>197</v>
      </c>
      <c r="D32" s="119">
        <f t="shared" si="0"/>
        <v>39</v>
      </c>
      <c r="E32" s="118">
        <v>36.1</v>
      </c>
      <c r="F32" s="119"/>
      <c r="G32" s="119">
        <v>2.9</v>
      </c>
      <c r="J32" s="5"/>
      <c r="L32" s="5"/>
      <c r="M32" s="5"/>
      <c r="N32" s="9"/>
      <c r="O32" s="9"/>
      <c r="P32" s="9"/>
      <c r="Q32" s="9"/>
      <c r="R32" s="5"/>
      <c r="S32" s="5"/>
    </row>
    <row r="33" spans="1:19" ht="24" x14ac:dyDescent="0.25">
      <c r="A33" s="65"/>
      <c r="B33" s="69" t="s">
        <v>49</v>
      </c>
      <c r="C33" s="70" t="s">
        <v>198</v>
      </c>
      <c r="D33" s="122">
        <f>E33+G33</f>
        <v>139.30000000000001</v>
      </c>
      <c r="E33" s="120">
        <f>E34+E35+E36+E37+E38+E39+E40+E41+E43+E44+E42</f>
        <v>139.30000000000001</v>
      </c>
      <c r="F33" s="120">
        <f>F34+F35+F36+F37+F38+F39+F40+F41+F43+F44+F42</f>
        <v>124.7</v>
      </c>
      <c r="G33" s="120">
        <f>G34+G35+G36+G37+G38+G39+G40+G41+G43+G44+G42</f>
        <v>0</v>
      </c>
      <c r="I33" s="35"/>
      <c r="L33" s="5"/>
      <c r="M33" s="5"/>
      <c r="N33" s="5"/>
      <c r="O33" s="5"/>
      <c r="P33" s="5"/>
      <c r="Q33" s="5"/>
      <c r="R33" s="5"/>
      <c r="S33" s="5"/>
    </row>
    <row r="34" spans="1:19" ht="24" x14ac:dyDescent="0.25">
      <c r="A34" s="65" t="s">
        <v>57</v>
      </c>
      <c r="B34" s="71" t="s">
        <v>40</v>
      </c>
      <c r="C34" s="72" t="s">
        <v>198</v>
      </c>
      <c r="D34" s="119">
        <f t="shared" si="0"/>
        <v>0.6</v>
      </c>
      <c r="E34" s="118">
        <v>0.6</v>
      </c>
      <c r="F34" s="118">
        <v>0.6</v>
      </c>
      <c r="G34" s="118"/>
      <c r="L34" s="5"/>
      <c r="M34" s="5"/>
      <c r="N34" s="5"/>
      <c r="O34" s="5"/>
      <c r="P34" s="5"/>
      <c r="Q34" s="5"/>
      <c r="R34" s="5"/>
      <c r="S34" s="5"/>
    </row>
    <row r="35" spans="1:19" ht="15.6" x14ac:dyDescent="0.3">
      <c r="A35" s="65" t="s">
        <v>58</v>
      </c>
      <c r="B35" s="73" t="s">
        <v>41</v>
      </c>
      <c r="C35" s="72" t="s">
        <v>198</v>
      </c>
      <c r="D35" s="114">
        <f t="shared" si="0"/>
        <v>29.5</v>
      </c>
      <c r="E35" s="118">
        <v>29.5</v>
      </c>
      <c r="F35" s="118">
        <v>29.1</v>
      </c>
      <c r="G35" s="118"/>
      <c r="H35" s="22"/>
      <c r="L35" s="262"/>
      <c r="M35" s="262"/>
      <c r="N35" s="262"/>
      <c r="O35" s="262"/>
      <c r="P35" s="262"/>
      <c r="Q35" s="262"/>
      <c r="R35" s="262"/>
      <c r="S35" s="262"/>
    </row>
    <row r="36" spans="1:19" ht="15.6" x14ac:dyDescent="0.3">
      <c r="A36" s="65" t="s">
        <v>59</v>
      </c>
      <c r="B36" s="74" t="s">
        <v>42</v>
      </c>
      <c r="C36" s="72" t="s">
        <v>198</v>
      </c>
      <c r="D36" s="114">
        <f t="shared" si="0"/>
        <v>17.899999999999999</v>
      </c>
      <c r="E36" s="118">
        <v>17.899999999999999</v>
      </c>
      <c r="F36" s="118">
        <v>15.4</v>
      </c>
      <c r="G36" s="118"/>
      <c r="L36" s="262"/>
      <c r="M36" s="262"/>
      <c r="N36" s="262"/>
      <c r="O36" s="262"/>
      <c r="P36" s="262"/>
      <c r="Q36" s="10"/>
      <c r="R36" s="5"/>
      <c r="S36" s="5"/>
    </row>
    <row r="37" spans="1:19" x14ac:dyDescent="0.25">
      <c r="A37" s="65" t="s">
        <v>60</v>
      </c>
      <c r="B37" s="66" t="s">
        <v>43</v>
      </c>
      <c r="C37" s="72" t="s">
        <v>198</v>
      </c>
      <c r="D37" s="114">
        <f t="shared" si="0"/>
        <v>8.1</v>
      </c>
      <c r="E37" s="118">
        <v>8.1</v>
      </c>
      <c r="F37" s="118">
        <v>8</v>
      </c>
      <c r="G37" s="118"/>
      <c r="L37" s="11"/>
      <c r="M37" s="11"/>
      <c r="N37" s="11"/>
      <c r="O37" s="11"/>
      <c r="P37" s="11"/>
      <c r="Q37" s="12"/>
      <c r="R37" s="5"/>
      <c r="S37" s="5"/>
    </row>
    <row r="38" spans="1:19" x14ac:dyDescent="0.25">
      <c r="A38" s="65" t="s">
        <v>61</v>
      </c>
      <c r="B38" s="75" t="s">
        <v>44</v>
      </c>
      <c r="C38" s="72" t="s">
        <v>198</v>
      </c>
      <c r="D38" s="114">
        <f t="shared" si="0"/>
        <v>15.3</v>
      </c>
      <c r="E38" s="118">
        <v>15.3</v>
      </c>
      <c r="F38" s="118">
        <v>13.2</v>
      </c>
      <c r="G38" s="118"/>
      <c r="H38" s="218"/>
      <c r="L38" s="263"/>
      <c r="M38" s="263"/>
      <c r="N38" s="263"/>
      <c r="O38" s="261"/>
      <c r="P38" s="261"/>
      <c r="Q38" s="261"/>
      <c r="R38" s="261"/>
      <c r="S38" s="261"/>
    </row>
    <row r="39" spans="1:19" x14ac:dyDescent="0.25">
      <c r="A39" s="65" t="s">
        <v>62</v>
      </c>
      <c r="B39" s="66" t="s">
        <v>45</v>
      </c>
      <c r="C39" s="72" t="s">
        <v>198</v>
      </c>
      <c r="D39" s="114">
        <f t="shared" si="0"/>
        <v>8</v>
      </c>
      <c r="E39" s="118">
        <v>8</v>
      </c>
      <c r="F39" s="118">
        <v>6.9</v>
      </c>
      <c r="G39" s="118"/>
      <c r="L39" s="263"/>
      <c r="M39" s="263"/>
      <c r="N39" s="263"/>
      <c r="O39" s="13"/>
      <c r="P39" s="263"/>
      <c r="Q39" s="263"/>
      <c r="R39" s="263"/>
      <c r="S39" s="263"/>
    </row>
    <row r="40" spans="1:19" x14ac:dyDescent="0.25">
      <c r="A40" s="65" t="s">
        <v>407</v>
      </c>
      <c r="B40" s="76" t="s">
        <v>46</v>
      </c>
      <c r="C40" s="72" t="s">
        <v>198</v>
      </c>
      <c r="D40" s="114">
        <f t="shared" si="0"/>
        <v>17</v>
      </c>
      <c r="E40" s="118">
        <v>17</v>
      </c>
      <c r="F40" s="118">
        <v>14.8</v>
      </c>
      <c r="G40" s="118"/>
      <c r="J40" s="5"/>
      <c r="L40" s="13"/>
      <c r="M40" s="13"/>
      <c r="N40" s="13"/>
      <c r="O40" s="13"/>
      <c r="P40" s="14"/>
      <c r="Q40" s="13"/>
      <c r="R40" s="13"/>
      <c r="S40" s="15"/>
    </row>
    <row r="41" spans="1:19" x14ac:dyDescent="0.25">
      <c r="A41" s="65" t="s">
        <v>63</v>
      </c>
      <c r="B41" s="76" t="s">
        <v>55</v>
      </c>
      <c r="C41" s="72" t="s">
        <v>198</v>
      </c>
      <c r="D41" s="114">
        <f t="shared" si="0"/>
        <v>22.5</v>
      </c>
      <c r="E41" s="118">
        <v>22.5</v>
      </c>
      <c r="F41" s="118">
        <v>19.899999999999999</v>
      </c>
      <c r="G41" s="118"/>
      <c r="I41" s="29"/>
    </row>
    <row r="42" spans="1:19" x14ac:dyDescent="0.25">
      <c r="A42" s="65" t="s">
        <v>69</v>
      </c>
      <c r="B42" s="76" t="s">
        <v>174</v>
      </c>
      <c r="C42" s="72" t="s">
        <v>198</v>
      </c>
      <c r="D42" s="114">
        <f t="shared" si="0"/>
        <v>0.9</v>
      </c>
      <c r="E42" s="118">
        <v>0.9</v>
      </c>
      <c r="F42" s="118">
        <v>0.9</v>
      </c>
      <c r="G42" s="118"/>
      <c r="J42" s="64"/>
    </row>
    <row r="43" spans="1:19" x14ac:dyDescent="0.25">
      <c r="A43" s="65" t="s">
        <v>64</v>
      </c>
      <c r="B43" s="76" t="s">
        <v>47</v>
      </c>
      <c r="C43" s="72" t="s">
        <v>198</v>
      </c>
      <c r="D43" s="114">
        <f t="shared" si="0"/>
        <v>10.4</v>
      </c>
      <c r="E43" s="118">
        <v>10.4</v>
      </c>
      <c r="F43" s="118">
        <v>10.3</v>
      </c>
      <c r="G43" s="118"/>
      <c r="H43" s="28"/>
      <c r="I43" s="29"/>
      <c r="J43" s="29"/>
    </row>
    <row r="44" spans="1:19" x14ac:dyDescent="0.25">
      <c r="A44" s="65" t="s">
        <v>65</v>
      </c>
      <c r="B44" s="77" t="s">
        <v>36</v>
      </c>
      <c r="C44" s="72" t="s">
        <v>198</v>
      </c>
      <c r="D44" s="114">
        <f t="shared" si="0"/>
        <v>9.1</v>
      </c>
      <c r="E44" s="118">
        <v>9.1</v>
      </c>
      <c r="F44" s="118">
        <v>5.6</v>
      </c>
      <c r="G44" s="118"/>
      <c r="I44" s="29"/>
      <c r="J44" s="29"/>
    </row>
    <row r="45" spans="1:19" x14ac:dyDescent="0.25">
      <c r="A45" s="65" t="s">
        <v>69</v>
      </c>
      <c r="B45" s="79" t="s">
        <v>116</v>
      </c>
      <c r="C45" s="65" t="s">
        <v>199</v>
      </c>
      <c r="D45" s="114">
        <f t="shared" si="0"/>
        <v>24.8</v>
      </c>
      <c r="E45" s="118">
        <v>9.3000000000000007</v>
      </c>
      <c r="F45" s="118"/>
      <c r="G45" s="118">
        <v>15.5</v>
      </c>
      <c r="H45" s="28"/>
      <c r="I45" s="29"/>
      <c r="J45" s="29"/>
    </row>
    <row r="46" spans="1:19" ht="24" x14ac:dyDescent="0.25">
      <c r="A46" s="65" t="s">
        <v>69</v>
      </c>
      <c r="B46" s="145" t="s">
        <v>409</v>
      </c>
      <c r="C46" s="65" t="s">
        <v>202</v>
      </c>
      <c r="D46" s="119">
        <f t="shared" si="0"/>
        <v>15.6</v>
      </c>
      <c r="E46" s="118">
        <v>15.6</v>
      </c>
      <c r="F46" s="118">
        <v>15.4</v>
      </c>
      <c r="G46" s="118"/>
      <c r="H46" s="29"/>
      <c r="I46" s="29"/>
      <c r="J46" s="29"/>
    </row>
    <row r="47" spans="1:19" ht="27.6" x14ac:dyDescent="0.25">
      <c r="A47" s="65"/>
      <c r="B47" s="160" t="s">
        <v>112</v>
      </c>
      <c r="C47" s="161"/>
      <c r="D47" s="162">
        <f t="shared" si="0"/>
        <v>68.599999999999994</v>
      </c>
      <c r="E47" s="163">
        <f>E48</f>
        <v>68.599999999999994</v>
      </c>
      <c r="F47" s="163">
        <f>F48</f>
        <v>0</v>
      </c>
      <c r="G47" s="163">
        <f>G48</f>
        <v>0</v>
      </c>
      <c r="H47" s="29"/>
      <c r="J47" s="5"/>
    </row>
    <row r="48" spans="1:19" x14ac:dyDescent="0.25">
      <c r="A48" s="65" t="s">
        <v>104</v>
      </c>
      <c r="B48" s="66" t="s">
        <v>31</v>
      </c>
      <c r="C48" s="72" t="s">
        <v>197</v>
      </c>
      <c r="D48" s="119">
        <f t="shared" si="0"/>
        <v>68.599999999999994</v>
      </c>
      <c r="E48" s="118">
        <v>68.599999999999994</v>
      </c>
      <c r="F48" s="118"/>
      <c r="G48" s="118"/>
      <c r="H48" s="29"/>
      <c r="J48" s="5"/>
    </row>
    <row r="49" spans="1:10" ht="17.25" customHeight="1" x14ac:dyDescent="0.3">
      <c r="A49" s="194"/>
      <c r="B49" s="195" t="s">
        <v>209</v>
      </c>
      <c r="C49" s="196"/>
      <c r="D49" s="192">
        <f t="shared" si="0"/>
        <v>2975.6</v>
      </c>
      <c r="E49" s="193">
        <f>E50+E79</f>
        <v>2604.5</v>
      </c>
      <c r="F49" s="193">
        <f>F50+F79</f>
        <v>1054</v>
      </c>
      <c r="G49" s="193">
        <f>G50+G79</f>
        <v>371.1</v>
      </c>
      <c r="J49" s="5"/>
    </row>
    <row r="50" spans="1:10" ht="15.6" x14ac:dyDescent="0.3">
      <c r="A50" s="157"/>
      <c r="B50" s="159" t="s">
        <v>115</v>
      </c>
      <c r="C50" s="158"/>
      <c r="D50" s="153">
        <f t="shared" si="0"/>
        <v>2568.6</v>
      </c>
      <c r="E50" s="154">
        <f>E51+E76+E77+E78</f>
        <v>2203.6</v>
      </c>
      <c r="F50" s="154">
        <f>F51+F76+F77+F78</f>
        <v>703.8</v>
      </c>
      <c r="G50" s="154">
        <f>G51+G76+G77+G78</f>
        <v>365</v>
      </c>
      <c r="J50" s="5"/>
    </row>
    <row r="51" spans="1:10" x14ac:dyDescent="0.25">
      <c r="A51" s="65"/>
      <c r="B51" s="67" t="s">
        <v>79</v>
      </c>
      <c r="C51" s="72" t="s">
        <v>197</v>
      </c>
      <c r="D51" s="114">
        <f>E51+G51</f>
        <v>2385</v>
      </c>
      <c r="E51" s="120">
        <f>E52+E62+E73+E74+E75+E72</f>
        <v>2169.6999999999998</v>
      </c>
      <c r="F51" s="120">
        <f>F52+F62+F73+F74+F75+F72</f>
        <v>703.8</v>
      </c>
      <c r="G51" s="120">
        <f>G52+G62+G73+G74+G75+G72</f>
        <v>215.3</v>
      </c>
      <c r="H51" s="50"/>
      <c r="I51" s="42"/>
      <c r="J51" s="5"/>
    </row>
    <row r="52" spans="1:10" x14ac:dyDescent="0.25">
      <c r="A52" s="80" t="s">
        <v>69</v>
      </c>
      <c r="B52" s="69" t="s">
        <v>75</v>
      </c>
      <c r="C52" s="80" t="s">
        <v>197</v>
      </c>
      <c r="D52" s="116">
        <f t="shared" si="0"/>
        <v>570.19999999999993</v>
      </c>
      <c r="E52" s="120">
        <f>E53+E54+E55+E56+E57+E58+E59+E60+E61</f>
        <v>570.19999999999993</v>
      </c>
      <c r="F52" s="120">
        <f>F53+F54+F55+F56+F57+F58+F59+F60+F61</f>
        <v>460.9</v>
      </c>
      <c r="G52" s="120">
        <f>G53+G54+G55+G56+G57+G58+G59+G60+G61</f>
        <v>0</v>
      </c>
      <c r="J52" s="5"/>
    </row>
    <row r="53" spans="1:10" x14ac:dyDescent="0.25">
      <c r="A53" s="65" t="s">
        <v>129</v>
      </c>
      <c r="B53" s="66" t="s">
        <v>13</v>
      </c>
      <c r="C53" s="72" t="s">
        <v>197</v>
      </c>
      <c r="D53" s="114">
        <f t="shared" si="0"/>
        <v>68.8</v>
      </c>
      <c r="E53" s="118">
        <v>68.8</v>
      </c>
      <c r="F53" s="118">
        <v>60.3</v>
      </c>
      <c r="G53" s="118"/>
      <c r="H53" s="20"/>
      <c r="I53" s="5"/>
      <c r="J53" s="5"/>
    </row>
    <row r="54" spans="1:10" x14ac:dyDescent="0.25">
      <c r="A54" s="65" t="s">
        <v>130</v>
      </c>
      <c r="B54" s="66" t="s">
        <v>14</v>
      </c>
      <c r="C54" s="65" t="s">
        <v>197</v>
      </c>
      <c r="D54" s="114">
        <f t="shared" si="0"/>
        <v>52.3</v>
      </c>
      <c r="E54" s="118">
        <v>52.3</v>
      </c>
      <c r="F54" s="118">
        <v>43.1</v>
      </c>
      <c r="G54" s="118"/>
      <c r="H54" s="136"/>
      <c r="I54" s="35"/>
      <c r="J54" s="5"/>
    </row>
    <row r="55" spans="1:10" x14ac:dyDescent="0.25">
      <c r="A55" s="65" t="s">
        <v>131</v>
      </c>
      <c r="B55" s="66" t="s">
        <v>15</v>
      </c>
      <c r="C55" s="72" t="s">
        <v>197</v>
      </c>
      <c r="D55" s="114">
        <f t="shared" si="0"/>
        <v>49.6</v>
      </c>
      <c r="E55" s="118">
        <v>49.6</v>
      </c>
      <c r="F55" s="118">
        <v>33.9</v>
      </c>
      <c r="G55" s="118"/>
      <c r="H55" s="52"/>
      <c r="I55" s="37"/>
      <c r="J55" s="5"/>
    </row>
    <row r="56" spans="1:10" x14ac:dyDescent="0.25">
      <c r="A56" s="65" t="s">
        <v>132</v>
      </c>
      <c r="B56" s="66" t="s">
        <v>16</v>
      </c>
      <c r="C56" s="65" t="s">
        <v>197</v>
      </c>
      <c r="D56" s="114">
        <f t="shared" si="0"/>
        <v>83</v>
      </c>
      <c r="E56" s="118">
        <v>83</v>
      </c>
      <c r="F56" s="118">
        <v>58.1</v>
      </c>
      <c r="G56" s="118"/>
      <c r="H56" s="22"/>
      <c r="I56" s="4"/>
      <c r="J56" s="5"/>
    </row>
    <row r="57" spans="1:10" x14ac:dyDescent="0.25">
      <c r="A57" s="65" t="s">
        <v>133</v>
      </c>
      <c r="B57" s="66" t="s">
        <v>17</v>
      </c>
      <c r="C57" s="72" t="s">
        <v>197</v>
      </c>
      <c r="D57" s="114">
        <f t="shared" si="0"/>
        <v>48.9</v>
      </c>
      <c r="E57" s="118">
        <v>48.9</v>
      </c>
      <c r="F57" s="118">
        <v>42</v>
      </c>
      <c r="G57" s="118"/>
      <c r="H57" s="6"/>
      <c r="I57" s="18"/>
      <c r="J57" s="53"/>
    </row>
    <row r="58" spans="1:10" x14ac:dyDescent="0.25">
      <c r="A58" s="65" t="s">
        <v>134</v>
      </c>
      <c r="B58" s="66" t="s">
        <v>18</v>
      </c>
      <c r="C58" s="65" t="s">
        <v>197</v>
      </c>
      <c r="D58" s="114">
        <f t="shared" si="0"/>
        <v>61.8</v>
      </c>
      <c r="E58" s="118">
        <v>61.8</v>
      </c>
      <c r="F58" s="118">
        <v>55.1</v>
      </c>
      <c r="G58" s="118"/>
      <c r="I58" s="4"/>
      <c r="J58" s="53"/>
    </row>
    <row r="59" spans="1:10" x14ac:dyDescent="0.25">
      <c r="A59" s="65" t="s">
        <v>135</v>
      </c>
      <c r="B59" s="66" t="s">
        <v>19</v>
      </c>
      <c r="C59" s="72" t="s">
        <v>197</v>
      </c>
      <c r="D59" s="114">
        <f t="shared" si="0"/>
        <v>61.4</v>
      </c>
      <c r="E59" s="118">
        <v>61.4</v>
      </c>
      <c r="F59" s="118">
        <v>53.2</v>
      </c>
      <c r="G59" s="118"/>
      <c r="H59" s="23"/>
      <c r="I59" s="4"/>
      <c r="J59" s="53"/>
    </row>
    <row r="60" spans="1:10" x14ac:dyDescent="0.25">
      <c r="A60" s="65" t="s">
        <v>136</v>
      </c>
      <c r="B60" s="66" t="s">
        <v>20</v>
      </c>
      <c r="C60" s="65" t="s">
        <v>197</v>
      </c>
      <c r="D60" s="114">
        <f t="shared" si="0"/>
        <v>109.5</v>
      </c>
      <c r="E60" s="118">
        <v>109.5</v>
      </c>
      <c r="F60" s="118">
        <v>86</v>
      </c>
      <c r="G60" s="118"/>
      <c r="I60" s="4"/>
      <c r="J60" s="53"/>
    </row>
    <row r="61" spans="1:10" x14ac:dyDescent="0.25">
      <c r="A61" s="65" t="s">
        <v>320</v>
      </c>
      <c r="B61" s="66" t="s">
        <v>319</v>
      </c>
      <c r="C61" s="65" t="s">
        <v>197</v>
      </c>
      <c r="D61" s="114">
        <f t="shared" si="0"/>
        <v>34.9</v>
      </c>
      <c r="E61" s="118">
        <v>34.9</v>
      </c>
      <c r="F61" s="118">
        <v>29.2</v>
      </c>
      <c r="G61" s="118"/>
      <c r="H61" s="135"/>
      <c r="I61" s="4"/>
      <c r="J61" s="53"/>
    </row>
    <row r="62" spans="1:10" x14ac:dyDescent="0.25">
      <c r="A62" s="80" t="s">
        <v>76</v>
      </c>
      <c r="B62" s="69" t="s">
        <v>77</v>
      </c>
      <c r="C62" s="72" t="s">
        <v>197</v>
      </c>
      <c r="D62" s="116">
        <f t="shared" si="0"/>
        <v>1361.9</v>
      </c>
      <c r="E62" s="120">
        <f>E63+E64+E65+E66+E67+E68+E69+E70+E71</f>
        <v>1345.7</v>
      </c>
      <c r="F62" s="120">
        <f>F63+F64+F65+F66+F67+F68+F69+F70+F71</f>
        <v>242.9</v>
      </c>
      <c r="G62" s="120">
        <f>G63+G64+G65+G66+G67+G68+G69+G70+G71</f>
        <v>16.2</v>
      </c>
      <c r="I62" s="4"/>
      <c r="J62" s="53"/>
    </row>
    <row r="63" spans="1:10" x14ac:dyDescent="0.25">
      <c r="A63" s="65" t="s">
        <v>137</v>
      </c>
      <c r="B63" s="66" t="s">
        <v>13</v>
      </c>
      <c r="C63" s="65" t="s">
        <v>197</v>
      </c>
      <c r="D63" s="114">
        <f t="shared" si="0"/>
        <v>90.1</v>
      </c>
      <c r="E63" s="118">
        <v>90.1</v>
      </c>
      <c r="F63" s="118">
        <v>45.5</v>
      </c>
      <c r="G63" s="118"/>
      <c r="H63" s="226"/>
      <c r="I63" s="219"/>
      <c r="J63" s="53"/>
    </row>
    <row r="64" spans="1:10" x14ac:dyDescent="0.25">
      <c r="A64" s="65" t="s">
        <v>138</v>
      </c>
      <c r="B64" s="66" t="s">
        <v>14</v>
      </c>
      <c r="C64" s="72" t="s">
        <v>197</v>
      </c>
      <c r="D64" s="114">
        <f t="shared" si="0"/>
        <v>38.200000000000003</v>
      </c>
      <c r="E64" s="118">
        <v>38.200000000000003</v>
      </c>
      <c r="F64" s="118">
        <v>22.2</v>
      </c>
      <c r="G64" s="118"/>
      <c r="I64" s="18"/>
      <c r="J64" s="53"/>
    </row>
    <row r="65" spans="1:10" x14ac:dyDescent="0.25">
      <c r="A65" s="65" t="s">
        <v>139</v>
      </c>
      <c r="B65" s="66" t="s">
        <v>15</v>
      </c>
      <c r="C65" s="65" t="s">
        <v>197</v>
      </c>
      <c r="D65" s="114">
        <f t="shared" si="0"/>
        <v>45.7</v>
      </c>
      <c r="E65" s="118">
        <v>45.7</v>
      </c>
      <c r="F65" s="118">
        <v>25.8</v>
      </c>
      <c r="G65" s="118"/>
      <c r="I65" s="35"/>
      <c r="J65" s="5"/>
    </row>
    <row r="66" spans="1:10" x14ac:dyDescent="0.25">
      <c r="A66" s="65" t="s">
        <v>140</v>
      </c>
      <c r="B66" s="66" t="s">
        <v>16</v>
      </c>
      <c r="C66" s="72" t="s">
        <v>197</v>
      </c>
      <c r="D66" s="114">
        <f t="shared" si="0"/>
        <v>61.6</v>
      </c>
      <c r="E66" s="118">
        <v>57.5</v>
      </c>
      <c r="F66" s="118">
        <v>28.4</v>
      </c>
      <c r="G66" s="118">
        <v>4.0999999999999996</v>
      </c>
      <c r="H66" s="23"/>
      <c r="I66" s="43"/>
      <c r="J66" s="5"/>
    </row>
    <row r="67" spans="1:10" x14ac:dyDescent="0.25">
      <c r="A67" s="65" t="s">
        <v>141</v>
      </c>
      <c r="B67" s="66" t="s">
        <v>17</v>
      </c>
      <c r="C67" s="65" t="s">
        <v>197</v>
      </c>
      <c r="D67" s="114">
        <f t="shared" si="0"/>
        <v>33</v>
      </c>
      <c r="E67" s="118">
        <v>33</v>
      </c>
      <c r="F67" s="118">
        <v>19.899999999999999</v>
      </c>
      <c r="G67" s="118"/>
      <c r="H67" s="22"/>
      <c r="I67" s="44"/>
      <c r="J67" s="5"/>
    </row>
    <row r="68" spans="1:10" x14ac:dyDescent="0.25">
      <c r="A68" s="65" t="s">
        <v>142</v>
      </c>
      <c r="B68" s="66" t="s">
        <v>18</v>
      </c>
      <c r="C68" s="72" t="s">
        <v>197</v>
      </c>
      <c r="D68" s="114">
        <f t="shared" si="0"/>
        <v>50.7</v>
      </c>
      <c r="E68" s="118">
        <v>50.7</v>
      </c>
      <c r="F68" s="118">
        <v>23</v>
      </c>
      <c r="G68" s="118"/>
      <c r="H68" s="26"/>
      <c r="I68" s="18"/>
      <c r="J68" s="5"/>
    </row>
    <row r="69" spans="1:10" x14ac:dyDescent="0.25">
      <c r="A69" s="65" t="s">
        <v>143</v>
      </c>
      <c r="B69" s="66" t="s">
        <v>19</v>
      </c>
      <c r="C69" s="65" t="s">
        <v>197</v>
      </c>
      <c r="D69" s="114">
        <f t="shared" si="0"/>
        <v>86.9</v>
      </c>
      <c r="E69" s="118">
        <v>86.9</v>
      </c>
      <c r="F69" s="118">
        <v>62.6</v>
      </c>
      <c r="G69" s="118"/>
      <c r="H69" s="21"/>
      <c r="I69" s="18"/>
      <c r="J69" s="18"/>
    </row>
    <row r="70" spans="1:10" x14ac:dyDescent="0.25">
      <c r="A70" s="65" t="s">
        <v>144</v>
      </c>
      <c r="B70" s="66" t="s">
        <v>20</v>
      </c>
      <c r="C70" s="72" t="s">
        <v>197</v>
      </c>
      <c r="D70" s="114">
        <f t="shared" si="0"/>
        <v>924</v>
      </c>
      <c r="E70" s="118">
        <v>911.9</v>
      </c>
      <c r="F70" s="118"/>
      <c r="G70" s="118">
        <v>12.1</v>
      </c>
      <c r="H70" s="23"/>
      <c r="I70" s="18"/>
      <c r="J70" s="18"/>
    </row>
    <row r="71" spans="1:10" x14ac:dyDescent="0.25">
      <c r="A71" s="65" t="s">
        <v>318</v>
      </c>
      <c r="B71" s="66" t="s">
        <v>319</v>
      </c>
      <c r="C71" s="72" t="s">
        <v>197</v>
      </c>
      <c r="D71" s="114">
        <f t="shared" si="0"/>
        <v>31.7</v>
      </c>
      <c r="E71" s="118">
        <v>31.7</v>
      </c>
      <c r="F71" s="118">
        <v>15.5</v>
      </c>
      <c r="G71" s="118"/>
      <c r="H71" s="18"/>
      <c r="I71" s="18"/>
      <c r="J71" s="18"/>
    </row>
    <row r="72" spans="1:10" x14ac:dyDescent="0.25">
      <c r="A72" s="80" t="s">
        <v>276</v>
      </c>
      <c r="B72" s="69" t="s">
        <v>277</v>
      </c>
      <c r="C72" s="70" t="s">
        <v>197</v>
      </c>
      <c r="D72" s="116">
        <f t="shared" si="0"/>
        <v>6.5</v>
      </c>
      <c r="E72" s="120">
        <v>6.5</v>
      </c>
      <c r="F72" s="120"/>
      <c r="G72" s="120"/>
      <c r="H72" s="18"/>
      <c r="J72" s="18"/>
    </row>
    <row r="73" spans="1:10" x14ac:dyDescent="0.25">
      <c r="A73" s="80" t="s">
        <v>76</v>
      </c>
      <c r="B73" s="69" t="s">
        <v>410</v>
      </c>
      <c r="C73" s="65" t="s">
        <v>197</v>
      </c>
      <c r="D73" s="114">
        <f t="shared" si="0"/>
        <v>312.10000000000002</v>
      </c>
      <c r="E73" s="118">
        <v>232.2</v>
      </c>
      <c r="F73" s="118"/>
      <c r="G73" s="118">
        <v>79.900000000000006</v>
      </c>
      <c r="H73" s="18"/>
      <c r="J73" s="18"/>
    </row>
    <row r="74" spans="1:10" x14ac:dyDescent="0.25">
      <c r="A74" s="80" t="s">
        <v>274</v>
      </c>
      <c r="B74" s="69" t="s">
        <v>275</v>
      </c>
      <c r="C74" s="72" t="s">
        <v>197</v>
      </c>
      <c r="D74" s="116">
        <f t="shared" si="0"/>
        <v>34.299999999999997</v>
      </c>
      <c r="E74" s="120"/>
      <c r="F74" s="120"/>
      <c r="G74" s="120">
        <v>34.299999999999997</v>
      </c>
      <c r="J74" s="18"/>
    </row>
    <row r="75" spans="1:10" ht="24" x14ac:dyDescent="0.25">
      <c r="A75" s="80" t="s">
        <v>317</v>
      </c>
      <c r="B75" s="69" t="s">
        <v>316</v>
      </c>
      <c r="C75" s="72" t="s">
        <v>197</v>
      </c>
      <c r="D75" s="119">
        <f t="shared" si="0"/>
        <v>100</v>
      </c>
      <c r="E75" s="118">
        <v>15.1</v>
      </c>
      <c r="F75" s="118"/>
      <c r="G75" s="118">
        <v>84.9</v>
      </c>
      <c r="J75" s="5"/>
    </row>
    <row r="76" spans="1:10" x14ac:dyDescent="0.25">
      <c r="A76" s="277" t="s">
        <v>205</v>
      </c>
      <c r="B76" s="274" t="s">
        <v>315</v>
      </c>
      <c r="C76" s="80" t="s">
        <v>199</v>
      </c>
      <c r="D76" s="122">
        <f t="shared" ref="D76:D154" si="1">E76+G76</f>
        <v>49.8</v>
      </c>
      <c r="E76" s="120">
        <v>31.3</v>
      </c>
      <c r="F76" s="120"/>
      <c r="G76" s="120">
        <v>18.5</v>
      </c>
      <c r="H76" s="134"/>
    </row>
    <row r="77" spans="1:10" x14ac:dyDescent="0.25">
      <c r="A77" s="278"/>
      <c r="B77" s="275"/>
      <c r="C77" s="80" t="s">
        <v>314</v>
      </c>
      <c r="D77" s="122">
        <f t="shared" si="1"/>
        <v>20.099999999999998</v>
      </c>
      <c r="E77" s="120">
        <v>0.4</v>
      </c>
      <c r="F77" s="120"/>
      <c r="G77" s="120">
        <v>19.7</v>
      </c>
      <c r="H77" s="134"/>
    </row>
    <row r="78" spans="1:10" x14ac:dyDescent="0.25">
      <c r="A78" s="279"/>
      <c r="B78" s="276"/>
      <c r="C78" s="80" t="s">
        <v>297</v>
      </c>
      <c r="D78" s="122">
        <f t="shared" si="1"/>
        <v>113.7</v>
      </c>
      <c r="E78" s="120">
        <v>2.2000000000000002</v>
      </c>
      <c r="F78" s="120"/>
      <c r="G78" s="120">
        <v>111.5</v>
      </c>
      <c r="H78" s="134"/>
    </row>
    <row r="79" spans="1:10" ht="27.6" x14ac:dyDescent="0.25">
      <c r="A79" s="65"/>
      <c r="B79" s="160" t="s">
        <v>302</v>
      </c>
      <c r="C79" s="173"/>
      <c r="D79" s="162">
        <f t="shared" si="1"/>
        <v>407</v>
      </c>
      <c r="E79" s="163">
        <f>E80+E81</f>
        <v>400.9</v>
      </c>
      <c r="F79" s="163">
        <f>F80+F81</f>
        <v>350.2</v>
      </c>
      <c r="G79" s="163">
        <f>G80+G81</f>
        <v>6.1</v>
      </c>
      <c r="H79" s="134"/>
    </row>
    <row r="80" spans="1:10" x14ac:dyDescent="0.25">
      <c r="A80" s="65" t="s">
        <v>78</v>
      </c>
      <c r="B80" s="68" t="s">
        <v>7</v>
      </c>
      <c r="C80" s="65" t="s">
        <v>197</v>
      </c>
      <c r="D80" s="114">
        <f t="shared" si="1"/>
        <v>43.5</v>
      </c>
      <c r="E80" s="118">
        <v>37.4</v>
      </c>
      <c r="F80" s="118">
        <v>16.399999999999999</v>
      </c>
      <c r="G80" s="118">
        <v>6.1</v>
      </c>
      <c r="H80" s="134"/>
    </row>
    <row r="81" spans="1:9" x14ac:dyDescent="0.25">
      <c r="A81" s="65"/>
      <c r="B81" s="81" t="s">
        <v>50</v>
      </c>
      <c r="C81" s="72"/>
      <c r="D81" s="116">
        <f t="shared" si="1"/>
        <v>363.5</v>
      </c>
      <c r="E81" s="120">
        <f>E82</f>
        <v>363.5</v>
      </c>
      <c r="F81" s="120">
        <f>F82</f>
        <v>333.8</v>
      </c>
      <c r="G81" s="120">
        <f>G82</f>
        <v>0</v>
      </c>
      <c r="H81" s="134"/>
    </row>
    <row r="82" spans="1:9" x14ac:dyDescent="0.25">
      <c r="A82" s="65" t="s">
        <v>78</v>
      </c>
      <c r="B82" s="66" t="s">
        <v>303</v>
      </c>
      <c r="C82" s="72" t="s">
        <v>198</v>
      </c>
      <c r="D82" s="114">
        <f t="shared" si="1"/>
        <v>363.5</v>
      </c>
      <c r="E82" s="118">
        <v>363.5</v>
      </c>
      <c r="F82" s="118">
        <v>333.8</v>
      </c>
      <c r="G82" s="118"/>
      <c r="H82" s="134"/>
    </row>
    <row r="83" spans="1:9" ht="15.6" x14ac:dyDescent="0.3">
      <c r="A83" s="197"/>
      <c r="B83" s="195" t="s">
        <v>211</v>
      </c>
      <c r="C83" s="196"/>
      <c r="D83" s="192">
        <f t="shared" si="1"/>
        <v>397.6</v>
      </c>
      <c r="E83" s="198">
        <f>E84</f>
        <v>397.6</v>
      </c>
      <c r="F83" s="198">
        <f>F84</f>
        <v>165.2</v>
      </c>
      <c r="G83" s="198">
        <f>G84</f>
        <v>0</v>
      </c>
    </row>
    <row r="84" spans="1:9" ht="13.8" x14ac:dyDescent="0.25">
      <c r="A84" s="82"/>
      <c r="B84" s="159" t="s">
        <v>115</v>
      </c>
      <c r="C84" s="98"/>
      <c r="D84" s="153">
        <f t="shared" si="1"/>
        <v>397.6</v>
      </c>
      <c r="E84" s="163">
        <f>E85+E88</f>
        <v>397.6</v>
      </c>
      <c r="F84" s="163">
        <f>F85+F88</f>
        <v>165.2</v>
      </c>
      <c r="G84" s="163">
        <f>G85+G88</f>
        <v>0</v>
      </c>
    </row>
    <row r="85" spans="1:9" x14ac:dyDescent="0.25">
      <c r="A85" s="82"/>
      <c r="B85" s="67" t="s">
        <v>79</v>
      </c>
      <c r="C85" s="98"/>
      <c r="D85" s="116">
        <f t="shared" si="1"/>
        <v>45.1</v>
      </c>
      <c r="E85" s="120">
        <f>E86+E87</f>
        <v>45.1</v>
      </c>
      <c r="F85" s="120">
        <f>F86+F87</f>
        <v>29.7</v>
      </c>
      <c r="G85" s="120">
        <f>G86+G87</f>
        <v>0</v>
      </c>
    </row>
    <row r="86" spans="1:9" x14ac:dyDescent="0.25">
      <c r="A86" s="65" t="s">
        <v>66</v>
      </c>
      <c r="B86" s="76" t="s">
        <v>48</v>
      </c>
      <c r="C86" s="72" t="s">
        <v>197</v>
      </c>
      <c r="D86" s="114">
        <f t="shared" si="1"/>
        <v>40.1</v>
      </c>
      <c r="E86" s="118">
        <v>40.1</v>
      </c>
      <c r="F86" s="118">
        <v>29.7</v>
      </c>
      <c r="G86" s="118"/>
    </row>
    <row r="87" spans="1:9" x14ac:dyDescent="0.25">
      <c r="A87" s="65" t="s">
        <v>179</v>
      </c>
      <c r="B87" s="76" t="s">
        <v>178</v>
      </c>
      <c r="C87" s="65" t="s">
        <v>197</v>
      </c>
      <c r="D87" s="119">
        <f t="shared" si="1"/>
        <v>5</v>
      </c>
      <c r="E87" s="118">
        <v>5</v>
      </c>
      <c r="F87" s="118"/>
      <c r="G87" s="118"/>
    </row>
    <row r="88" spans="1:9" ht="24" x14ac:dyDescent="0.25">
      <c r="A88" s="82"/>
      <c r="B88" s="83" t="s">
        <v>49</v>
      </c>
      <c r="C88" s="70" t="s">
        <v>198</v>
      </c>
      <c r="D88" s="122">
        <f t="shared" si="1"/>
        <v>352.5</v>
      </c>
      <c r="E88" s="120">
        <f>E89+E90+E91</f>
        <v>352.5</v>
      </c>
      <c r="F88" s="120">
        <f>F89+F90+F91</f>
        <v>135.5</v>
      </c>
      <c r="G88" s="120">
        <f>G89+G90+G91</f>
        <v>0</v>
      </c>
      <c r="I88" s="7"/>
    </row>
    <row r="89" spans="1:9" x14ac:dyDescent="0.25">
      <c r="A89" s="65" t="s">
        <v>66</v>
      </c>
      <c r="B89" s="76" t="s">
        <v>48</v>
      </c>
      <c r="C89" s="65" t="s">
        <v>198</v>
      </c>
      <c r="D89" s="116">
        <f t="shared" si="1"/>
        <v>151.9</v>
      </c>
      <c r="E89" s="118">
        <v>151.9</v>
      </c>
      <c r="F89" s="118">
        <v>134.9</v>
      </c>
      <c r="G89" s="118"/>
      <c r="I89" s="7"/>
    </row>
    <row r="90" spans="1:9" x14ac:dyDescent="0.25">
      <c r="A90" s="65" t="s">
        <v>83</v>
      </c>
      <c r="B90" s="76" t="s">
        <v>80</v>
      </c>
      <c r="C90" s="65" t="s">
        <v>198</v>
      </c>
      <c r="D90" s="116">
        <f t="shared" si="1"/>
        <v>200</v>
      </c>
      <c r="E90" s="118">
        <v>200</v>
      </c>
      <c r="F90" s="118"/>
      <c r="G90" s="118"/>
      <c r="H90" s="7"/>
      <c r="I90" s="7"/>
    </row>
    <row r="91" spans="1:9" x14ac:dyDescent="0.25">
      <c r="A91" s="65" t="s">
        <v>82</v>
      </c>
      <c r="B91" s="76" t="s">
        <v>81</v>
      </c>
      <c r="C91" s="65" t="s">
        <v>198</v>
      </c>
      <c r="D91" s="122">
        <f t="shared" si="1"/>
        <v>0.6</v>
      </c>
      <c r="E91" s="125">
        <v>0.6</v>
      </c>
      <c r="F91" s="125">
        <v>0.6</v>
      </c>
      <c r="G91" s="253"/>
      <c r="H91" s="7"/>
      <c r="I91" s="7"/>
    </row>
    <row r="92" spans="1:9" ht="31.2" x14ac:dyDescent="0.3">
      <c r="A92" s="194"/>
      <c r="B92" s="195" t="s">
        <v>212</v>
      </c>
      <c r="C92" s="199"/>
      <c r="D92" s="192">
        <f t="shared" si="1"/>
        <v>6388.7</v>
      </c>
      <c r="E92" s="193">
        <f>E93</f>
        <v>843.3</v>
      </c>
      <c r="F92" s="193">
        <f>F93</f>
        <v>23.8</v>
      </c>
      <c r="G92" s="193">
        <f>G93</f>
        <v>5545.4</v>
      </c>
      <c r="H92" s="7"/>
      <c r="I92" s="7"/>
    </row>
    <row r="93" spans="1:9" ht="15.6" x14ac:dyDescent="0.3">
      <c r="A93" s="157"/>
      <c r="B93" s="159" t="s">
        <v>115</v>
      </c>
      <c r="C93" s="165"/>
      <c r="D93" s="153">
        <f t="shared" si="1"/>
        <v>6388.7</v>
      </c>
      <c r="E93" s="166">
        <f>E94+E125+E137+E151+E155+E157</f>
        <v>843.3</v>
      </c>
      <c r="F93" s="166">
        <f>F94+F125+F137+F151+F155+F157</f>
        <v>23.8</v>
      </c>
      <c r="G93" s="166">
        <f>G94+G125+G137+G151+G155+G157</f>
        <v>5545.4</v>
      </c>
      <c r="H93" s="7"/>
      <c r="I93" s="7"/>
    </row>
    <row r="94" spans="1:9" x14ac:dyDescent="0.25">
      <c r="A94" s="65"/>
      <c r="B94" s="67" t="s">
        <v>79</v>
      </c>
      <c r="C94" s="105"/>
      <c r="D94" s="116">
        <f t="shared" si="1"/>
        <v>1189.1999999999998</v>
      </c>
      <c r="E94" s="124">
        <f>SUM(E95:E124)</f>
        <v>225.6</v>
      </c>
      <c r="F94" s="124">
        <f>SUM(F95:F124)</f>
        <v>15.700000000000001</v>
      </c>
      <c r="G94" s="124">
        <f>SUM(G95:G124)</f>
        <v>963.59999999999991</v>
      </c>
      <c r="H94" s="7"/>
      <c r="I94" s="7"/>
    </row>
    <row r="95" spans="1:9" x14ac:dyDescent="0.25">
      <c r="A95" s="84" t="s">
        <v>426</v>
      </c>
      <c r="B95" s="141" t="s">
        <v>425</v>
      </c>
      <c r="C95" s="87" t="s">
        <v>197</v>
      </c>
      <c r="D95" s="119">
        <f t="shared" si="1"/>
        <v>20</v>
      </c>
      <c r="E95" s="125">
        <v>20</v>
      </c>
      <c r="F95" s="248"/>
      <c r="G95" s="248"/>
      <c r="H95" s="7"/>
      <c r="I95" s="7"/>
    </row>
    <row r="96" spans="1:9" ht="24" x14ac:dyDescent="0.25">
      <c r="A96" s="231" t="s">
        <v>379</v>
      </c>
      <c r="B96" s="66" t="s">
        <v>378</v>
      </c>
      <c r="C96" s="87" t="s">
        <v>197</v>
      </c>
      <c r="D96" s="119">
        <f t="shared" si="1"/>
        <v>2.8</v>
      </c>
      <c r="E96" s="125">
        <v>2.8</v>
      </c>
      <c r="F96" s="124"/>
      <c r="G96" s="124"/>
      <c r="H96" s="7"/>
      <c r="I96" s="7"/>
    </row>
    <row r="97" spans="1:9" ht="24" x14ac:dyDescent="0.25">
      <c r="A97" s="231" t="s">
        <v>414</v>
      </c>
      <c r="B97" s="66" t="s">
        <v>413</v>
      </c>
      <c r="C97" s="87" t="s">
        <v>197</v>
      </c>
      <c r="D97" s="119">
        <f t="shared" si="1"/>
        <v>0.7</v>
      </c>
      <c r="E97" s="125">
        <v>0.7</v>
      </c>
      <c r="F97" s="124"/>
      <c r="G97" s="124"/>
      <c r="H97" s="7"/>
      <c r="I97" s="7"/>
    </row>
    <row r="98" spans="1:9" x14ac:dyDescent="0.25">
      <c r="A98" s="65" t="s">
        <v>252</v>
      </c>
      <c r="B98" s="66" t="s">
        <v>251</v>
      </c>
      <c r="C98" s="72" t="s">
        <v>197</v>
      </c>
      <c r="D98" s="119">
        <f t="shared" ref="D98:D108" si="2">E98+G98</f>
        <v>93.3</v>
      </c>
      <c r="E98" s="118">
        <v>3.6</v>
      </c>
      <c r="F98" s="118"/>
      <c r="G98" s="118">
        <v>89.7</v>
      </c>
      <c r="H98" s="7"/>
      <c r="I98" s="7"/>
    </row>
    <row r="99" spans="1:9" x14ac:dyDescent="0.25">
      <c r="A99" s="65" t="s">
        <v>422</v>
      </c>
      <c r="B99" s="91" t="s">
        <v>421</v>
      </c>
      <c r="C99" s="72" t="s">
        <v>197</v>
      </c>
      <c r="D99" s="119">
        <f t="shared" si="2"/>
        <v>63.699999999999996</v>
      </c>
      <c r="E99" s="118">
        <v>7.3</v>
      </c>
      <c r="F99" s="118"/>
      <c r="G99" s="118">
        <v>56.4</v>
      </c>
      <c r="H99" s="7"/>
      <c r="I99" s="7"/>
    </row>
    <row r="100" spans="1:9" x14ac:dyDescent="0.25">
      <c r="A100" s="65" t="s">
        <v>254</v>
      </c>
      <c r="B100" s="91" t="s">
        <v>253</v>
      </c>
      <c r="C100" s="72" t="s">
        <v>197</v>
      </c>
      <c r="D100" s="119">
        <f t="shared" si="2"/>
        <v>17.8</v>
      </c>
      <c r="E100" s="118"/>
      <c r="F100" s="118"/>
      <c r="G100" s="118">
        <v>17.8</v>
      </c>
      <c r="H100" s="7"/>
      <c r="I100" s="7"/>
    </row>
    <row r="101" spans="1:9" x14ac:dyDescent="0.25">
      <c r="A101" s="84" t="s">
        <v>420</v>
      </c>
      <c r="B101" s="66" t="s">
        <v>419</v>
      </c>
      <c r="C101" s="72" t="s">
        <v>197</v>
      </c>
      <c r="D101" s="119">
        <f t="shared" si="2"/>
        <v>6.9</v>
      </c>
      <c r="E101" s="118">
        <v>6.9</v>
      </c>
      <c r="F101" s="118"/>
      <c r="G101" s="118"/>
      <c r="H101" s="7"/>
      <c r="I101" s="7"/>
    </row>
    <row r="102" spans="1:9" ht="24" x14ac:dyDescent="0.25">
      <c r="A102" s="84" t="s">
        <v>424</v>
      </c>
      <c r="B102" s="91" t="s">
        <v>423</v>
      </c>
      <c r="C102" s="72" t="s">
        <v>197</v>
      </c>
      <c r="D102" s="119">
        <f t="shared" si="2"/>
        <v>25.3</v>
      </c>
      <c r="E102" s="118"/>
      <c r="F102" s="118"/>
      <c r="G102" s="118">
        <v>25.3</v>
      </c>
      <c r="H102" s="7"/>
      <c r="I102" s="7"/>
    </row>
    <row r="103" spans="1:9" ht="24" x14ac:dyDescent="0.25">
      <c r="A103" s="231" t="s">
        <v>373</v>
      </c>
      <c r="B103" s="91" t="s">
        <v>372</v>
      </c>
      <c r="C103" s="72" t="s">
        <v>197</v>
      </c>
      <c r="D103" s="119">
        <f t="shared" si="2"/>
        <v>4.2</v>
      </c>
      <c r="E103" s="118"/>
      <c r="F103" s="118"/>
      <c r="G103" s="118">
        <v>4.2</v>
      </c>
      <c r="H103" s="7"/>
      <c r="I103" s="7"/>
    </row>
    <row r="104" spans="1:9" ht="24" x14ac:dyDescent="0.25">
      <c r="A104" s="231" t="s">
        <v>383</v>
      </c>
      <c r="B104" s="91" t="s">
        <v>403</v>
      </c>
      <c r="C104" s="72" t="s">
        <v>197</v>
      </c>
      <c r="D104" s="119">
        <f t="shared" si="2"/>
        <v>6</v>
      </c>
      <c r="E104" s="118"/>
      <c r="F104" s="118"/>
      <c r="G104" s="118">
        <v>6</v>
      </c>
      <c r="H104" s="7"/>
      <c r="I104" s="7"/>
    </row>
    <row r="105" spans="1:9" ht="24" x14ac:dyDescent="0.25">
      <c r="A105" s="102" t="s">
        <v>227</v>
      </c>
      <c r="B105" s="91" t="s">
        <v>226</v>
      </c>
      <c r="C105" s="90" t="s">
        <v>197</v>
      </c>
      <c r="D105" s="119">
        <f t="shared" si="2"/>
        <v>3.9</v>
      </c>
      <c r="E105" s="118"/>
      <c r="F105" s="118"/>
      <c r="G105" s="118">
        <v>3.9</v>
      </c>
      <c r="H105" s="7"/>
      <c r="I105" s="7"/>
    </row>
    <row r="106" spans="1:9" x14ac:dyDescent="0.25">
      <c r="A106" s="84" t="s">
        <v>325</v>
      </c>
      <c r="B106" s="66" t="s">
        <v>324</v>
      </c>
      <c r="C106" s="72" t="s">
        <v>197</v>
      </c>
      <c r="D106" s="119">
        <f t="shared" si="2"/>
        <v>96.1</v>
      </c>
      <c r="E106" s="118"/>
      <c r="F106" s="118"/>
      <c r="G106" s="118">
        <v>96.1</v>
      </c>
      <c r="H106" s="7"/>
      <c r="I106" s="6"/>
    </row>
    <row r="107" spans="1:9" x14ac:dyDescent="0.25">
      <c r="A107" s="84" t="s">
        <v>327</v>
      </c>
      <c r="B107" s="66" t="s">
        <v>326</v>
      </c>
      <c r="C107" s="72" t="s">
        <v>197</v>
      </c>
      <c r="D107" s="119">
        <f t="shared" si="2"/>
        <v>32.9</v>
      </c>
      <c r="E107" s="118"/>
      <c r="F107" s="118"/>
      <c r="G107" s="118">
        <v>32.9</v>
      </c>
      <c r="H107" s="7"/>
      <c r="I107" s="6"/>
    </row>
    <row r="108" spans="1:9" ht="24" x14ac:dyDescent="0.25">
      <c r="A108" s="231" t="s">
        <v>323</v>
      </c>
      <c r="B108" s="66" t="s">
        <v>322</v>
      </c>
      <c r="C108" s="72" t="s">
        <v>197</v>
      </c>
      <c r="D108" s="119">
        <f t="shared" si="2"/>
        <v>9.9</v>
      </c>
      <c r="E108" s="118">
        <v>9.9</v>
      </c>
      <c r="F108" s="118"/>
      <c r="G108" s="118"/>
      <c r="H108" s="6"/>
      <c r="I108" s="6"/>
    </row>
    <row r="109" spans="1:9" x14ac:dyDescent="0.25">
      <c r="A109" s="84" t="s">
        <v>225</v>
      </c>
      <c r="B109" s="66" t="s">
        <v>224</v>
      </c>
      <c r="C109" s="72" t="s">
        <v>197</v>
      </c>
      <c r="D109" s="119">
        <f t="shared" si="1"/>
        <v>1.4</v>
      </c>
      <c r="E109" s="125">
        <v>1.4</v>
      </c>
      <c r="F109" s="125"/>
      <c r="G109" s="118"/>
      <c r="H109" s="39"/>
      <c r="I109" s="6"/>
    </row>
    <row r="110" spans="1:9" ht="24" x14ac:dyDescent="0.25">
      <c r="A110" s="84" t="s">
        <v>418</v>
      </c>
      <c r="B110" s="91" t="s">
        <v>417</v>
      </c>
      <c r="C110" s="72" t="s">
        <v>197</v>
      </c>
      <c r="D110" s="119">
        <f t="shared" si="1"/>
        <v>5.4</v>
      </c>
      <c r="E110" s="125">
        <v>5.4</v>
      </c>
      <c r="F110" s="125"/>
      <c r="G110" s="118"/>
      <c r="H110" s="39"/>
      <c r="I110" s="6"/>
    </row>
    <row r="111" spans="1:9" ht="24" x14ac:dyDescent="0.25">
      <c r="A111" s="85" t="s">
        <v>94</v>
      </c>
      <c r="B111" s="66" t="s">
        <v>109</v>
      </c>
      <c r="C111" s="72" t="s">
        <v>197</v>
      </c>
      <c r="D111" s="114">
        <f t="shared" si="1"/>
        <v>23.4</v>
      </c>
      <c r="E111" s="128">
        <v>20.5</v>
      </c>
      <c r="F111" s="128">
        <v>8.3000000000000007</v>
      </c>
      <c r="G111" s="115">
        <v>2.9</v>
      </c>
      <c r="H111" s="137"/>
      <c r="I111" s="6"/>
    </row>
    <row r="112" spans="1:9" x14ac:dyDescent="0.25">
      <c r="A112" s="85" t="s">
        <v>278</v>
      </c>
      <c r="B112" s="66" t="s">
        <v>279</v>
      </c>
      <c r="C112" s="72" t="s">
        <v>197</v>
      </c>
      <c r="D112" s="114">
        <f t="shared" si="1"/>
        <v>146.1</v>
      </c>
      <c r="E112" s="128">
        <v>28.7</v>
      </c>
      <c r="F112" s="128">
        <v>7.4</v>
      </c>
      <c r="G112" s="115">
        <v>117.4</v>
      </c>
      <c r="H112" s="137"/>
      <c r="I112" s="6"/>
    </row>
    <row r="113" spans="1:9" x14ac:dyDescent="0.25">
      <c r="A113" s="85" t="s">
        <v>84</v>
      </c>
      <c r="B113" s="66" t="s">
        <v>321</v>
      </c>
      <c r="C113" s="72" t="s">
        <v>197</v>
      </c>
      <c r="D113" s="114">
        <f t="shared" si="1"/>
        <v>15</v>
      </c>
      <c r="E113" s="128">
        <v>15</v>
      </c>
      <c r="F113" s="128"/>
      <c r="G113" s="115"/>
      <c r="H113" s="39"/>
    </row>
    <row r="114" spans="1:9" x14ac:dyDescent="0.25">
      <c r="A114" s="232" t="s">
        <v>329</v>
      </c>
      <c r="B114" s="66" t="s">
        <v>328</v>
      </c>
      <c r="C114" s="72" t="s">
        <v>197</v>
      </c>
      <c r="D114" s="119">
        <f t="shared" si="1"/>
        <v>12.1</v>
      </c>
      <c r="E114" s="125">
        <v>4.5</v>
      </c>
      <c r="F114" s="125"/>
      <c r="G114" s="125">
        <v>7.6</v>
      </c>
      <c r="H114" s="6"/>
    </row>
    <row r="115" spans="1:9" x14ac:dyDescent="0.25">
      <c r="A115" s="65" t="s">
        <v>280</v>
      </c>
      <c r="B115" s="75" t="s">
        <v>281</v>
      </c>
      <c r="C115" s="72" t="s">
        <v>197</v>
      </c>
      <c r="D115" s="119">
        <f t="shared" si="1"/>
        <v>2.5</v>
      </c>
      <c r="E115" s="125"/>
      <c r="F115" s="125"/>
      <c r="G115" s="118">
        <v>2.5</v>
      </c>
    </row>
    <row r="116" spans="1:9" x14ac:dyDescent="0.25">
      <c r="A116" s="85" t="s">
        <v>284</v>
      </c>
      <c r="B116" s="66" t="s">
        <v>285</v>
      </c>
      <c r="C116" s="72" t="s">
        <v>197</v>
      </c>
      <c r="D116" s="119">
        <f t="shared" si="1"/>
        <v>25</v>
      </c>
      <c r="E116" s="125">
        <v>25</v>
      </c>
      <c r="F116" s="125"/>
      <c r="G116" s="118"/>
    </row>
    <row r="117" spans="1:9" x14ac:dyDescent="0.25">
      <c r="A117" s="65" t="s">
        <v>223</v>
      </c>
      <c r="B117" s="66" t="s">
        <v>222</v>
      </c>
      <c r="C117" s="72" t="s">
        <v>197</v>
      </c>
      <c r="D117" s="119">
        <f t="shared" si="1"/>
        <v>29.2</v>
      </c>
      <c r="E117" s="118">
        <v>29.2</v>
      </c>
      <c r="F117" s="118"/>
      <c r="G117" s="118"/>
    </row>
    <row r="118" spans="1:9" x14ac:dyDescent="0.25">
      <c r="A118" s="65" t="s">
        <v>282</v>
      </c>
      <c r="B118" s="75" t="s">
        <v>283</v>
      </c>
      <c r="C118" s="72" t="s">
        <v>197</v>
      </c>
      <c r="D118" s="119">
        <f t="shared" si="1"/>
        <v>1.3</v>
      </c>
      <c r="E118" s="118">
        <v>1.3</v>
      </c>
      <c r="F118" s="118"/>
      <c r="G118" s="118"/>
      <c r="I118" s="61"/>
    </row>
    <row r="119" spans="1:9" x14ac:dyDescent="0.25">
      <c r="A119" s="65" t="s">
        <v>375</v>
      </c>
      <c r="B119" s="91" t="s">
        <v>374</v>
      </c>
      <c r="C119" s="72" t="s">
        <v>197</v>
      </c>
      <c r="D119" s="119">
        <f t="shared" si="1"/>
        <v>83.8</v>
      </c>
      <c r="E119" s="118"/>
      <c r="F119" s="118"/>
      <c r="G119" s="118">
        <v>83.8</v>
      </c>
      <c r="H119" s="49"/>
      <c r="I119" s="61"/>
    </row>
    <row r="120" spans="1:9" ht="24" x14ac:dyDescent="0.25">
      <c r="A120" s="65" t="s">
        <v>416</v>
      </c>
      <c r="B120" s="91" t="s">
        <v>415</v>
      </c>
      <c r="C120" s="72" t="s">
        <v>197</v>
      </c>
      <c r="D120" s="119">
        <f t="shared" si="1"/>
        <v>25.9</v>
      </c>
      <c r="E120" s="118"/>
      <c r="F120" s="118"/>
      <c r="G120" s="118">
        <v>25.9</v>
      </c>
      <c r="H120" s="49"/>
      <c r="I120" s="61"/>
    </row>
    <row r="121" spans="1:9" ht="24" x14ac:dyDescent="0.25">
      <c r="A121" s="102" t="s">
        <v>333</v>
      </c>
      <c r="B121" s="91" t="s">
        <v>332</v>
      </c>
      <c r="C121" s="72" t="s">
        <v>197</v>
      </c>
      <c r="D121" s="119">
        <f t="shared" si="1"/>
        <v>6.6</v>
      </c>
      <c r="E121" s="118"/>
      <c r="F121" s="118"/>
      <c r="G121" s="118">
        <v>6.6</v>
      </c>
      <c r="I121" s="61"/>
    </row>
    <row r="122" spans="1:9" x14ac:dyDescent="0.25">
      <c r="A122" s="102" t="s">
        <v>331</v>
      </c>
      <c r="B122" s="91" t="s">
        <v>330</v>
      </c>
      <c r="C122" s="72" t="s">
        <v>197</v>
      </c>
      <c r="D122" s="119">
        <f t="shared" si="1"/>
        <v>27.2</v>
      </c>
      <c r="E122" s="118">
        <v>23.8</v>
      </c>
      <c r="F122" s="118"/>
      <c r="G122" s="118">
        <v>3.4</v>
      </c>
      <c r="H122" s="61"/>
      <c r="I122" s="61"/>
    </row>
    <row r="123" spans="1:9" x14ac:dyDescent="0.25">
      <c r="A123" s="102" t="s">
        <v>412</v>
      </c>
      <c r="B123" s="91" t="s">
        <v>411</v>
      </c>
      <c r="C123" s="72" t="s">
        <v>197</v>
      </c>
      <c r="D123" s="119">
        <f t="shared" si="1"/>
        <v>6.5</v>
      </c>
      <c r="E123" s="118">
        <v>6.5</v>
      </c>
      <c r="F123" s="118"/>
      <c r="G123" s="118"/>
      <c r="H123" s="61"/>
      <c r="I123" s="61"/>
    </row>
    <row r="124" spans="1:9" ht="24" x14ac:dyDescent="0.25">
      <c r="A124" s="102" t="s">
        <v>377</v>
      </c>
      <c r="B124" s="91" t="s">
        <v>376</v>
      </c>
      <c r="C124" s="72" t="s">
        <v>197</v>
      </c>
      <c r="D124" s="119">
        <f t="shared" si="1"/>
        <v>394.3</v>
      </c>
      <c r="E124" s="118">
        <v>13.1</v>
      </c>
      <c r="F124" s="118"/>
      <c r="G124" s="118">
        <v>381.2</v>
      </c>
      <c r="H124" s="61"/>
      <c r="I124" s="61"/>
    </row>
    <row r="125" spans="1:9" x14ac:dyDescent="0.25">
      <c r="A125" s="65"/>
      <c r="B125" s="69" t="s">
        <v>335</v>
      </c>
      <c r="C125" s="138"/>
      <c r="D125" s="122">
        <f t="shared" si="1"/>
        <v>599.70000000000005</v>
      </c>
      <c r="E125" s="120">
        <f>E129+E134+E135+E136+E132+E127+E130+E128+E131+E126+E133</f>
        <v>192.2</v>
      </c>
      <c r="F125" s="120">
        <f>F129+F134+F135+F136+F132+F127+F130+F128+F131+F126+F133</f>
        <v>0</v>
      </c>
      <c r="G125" s="120">
        <f>G129+G134+G135+G136+G132+G127+G130+G128+G131+G126+G133</f>
        <v>407.5</v>
      </c>
      <c r="H125" s="61"/>
      <c r="I125" s="61"/>
    </row>
    <row r="126" spans="1:9" x14ac:dyDescent="0.25">
      <c r="A126" s="84" t="s">
        <v>422</v>
      </c>
      <c r="B126" s="91" t="s">
        <v>421</v>
      </c>
      <c r="C126" s="138" t="s">
        <v>202</v>
      </c>
      <c r="D126" s="119">
        <f t="shared" si="1"/>
        <v>232</v>
      </c>
      <c r="E126" s="118"/>
      <c r="F126" s="118"/>
      <c r="G126" s="118">
        <v>232</v>
      </c>
      <c r="H126" s="61"/>
      <c r="I126" s="61"/>
    </row>
    <row r="127" spans="1:9" ht="24" x14ac:dyDescent="0.25">
      <c r="A127" s="231" t="s">
        <v>414</v>
      </c>
      <c r="B127" s="66" t="s">
        <v>413</v>
      </c>
      <c r="C127" s="138" t="s">
        <v>202</v>
      </c>
      <c r="D127" s="119">
        <f t="shared" si="1"/>
        <v>24.2</v>
      </c>
      <c r="E127" s="118">
        <v>24.2</v>
      </c>
      <c r="F127" s="118"/>
      <c r="G127" s="118"/>
      <c r="H127" s="61"/>
      <c r="I127" s="61"/>
    </row>
    <row r="128" spans="1:9" ht="24" x14ac:dyDescent="0.25">
      <c r="A128" s="231" t="s">
        <v>334</v>
      </c>
      <c r="B128" s="145" t="s">
        <v>427</v>
      </c>
      <c r="C128" s="138" t="s">
        <v>202</v>
      </c>
      <c r="D128" s="119">
        <f t="shared" si="1"/>
        <v>168</v>
      </c>
      <c r="E128" s="118">
        <v>168</v>
      </c>
      <c r="F128" s="118"/>
      <c r="G128" s="118"/>
      <c r="H128" s="61"/>
      <c r="I128" s="61"/>
    </row>
    <row r="129" spans="1:12" x14ac:dyDescent="0.25">
      <c r="A129" s="102" t="s">
        <v>375</v>
      </c>
      <c r="B129" s="91" t="s">
        <v>386</v>
      </c>
      <c r="C129" s="138" t="s">
        <v>202</v>
      </c>
      <c r="D129" s="119">
        <f t="shared" si="1"/>
        <v>46.7</v>
      </c>
      <c r="E129" s="118"/>
      <c r="F129" s="118"/>
      <c r="G129" s="118">
        <v>46.7</v>
      </c>
      <c r="H129" s="61"/>
      <c r="I129" s="61"/>
    </row>
    <row r="130" spans="1:12" ht="24" x14ac:dyDescent="0.25">
      <c r="A130" s="65" t="s">
        <v>416</v>
      </c>
      <c r="B130" s="91" t="s">
        <v>415</v>
      </c>
      <c r="C130" s="138" t="s">
        <v>202</v>
      </c>
      <c r="D130" s="119">
        <f t="shared" si="1"/>
        <v>5</v>
      </c>
      <c r="E130" s="118"/>
      <c r="F130" s="118"/>
      <c r="G130" s="118">
        <v>5</v>
      </c>
      <c r="H130" s="61"/>
      <c r="I130" s="61"/>
    </row>
    <row r="131" spans="1:12" x14ac:dyDescent="0.25">
      <c r="A131" s="231" t="s">
        <v>331</v>
      </c>
      <c r="B131" s="91" t="s">
        <v>330</v>
      </c>
      <c r="C131" s="138" t="s">
        <v>202</v>
      </c>
      <c r="D131" s="119">
        <f t="shared" si="1"/>
        <v>65.7</v>
      </c>
      <c r="E131" s="118"/>
      <c r="F131" s="118"/>
      <c r="G131" s="118">
        <v>65.7</v>
      </c>
      <c r="H131" s="61"/>
      <c r="I131" s="61"/>
    </row>
    <row r="132" spans="1:12" ht="24" x14ac:dyDescent="0.25">
      <c r="A132" s="231" t="s">
        <v>377</v>
      </c>
      <c r="B132" s="91" t="s">
        <v>376</v>
      </c>
      <c r="C132" s="138" t="s">
        <v>202</v>
      </c>
      <c r="D132" s="119">
        <f t="shared" si="1"/>
        <v>29.6</v>
      </c>
      <c r="E132" s="118"/>
      <c r="F132" s="118"/>
      <c r="G132" s="118">
        <v>29.6</v>
      </c>
      <c r="H132" s="61"/>
      <c r="I132" s="61"/>
    </row>
    <row r="133" spans="1:12" ht="24" x14ac:dyDescent="0.25">
      <c r="A133" s="231" t="s">
        <v>373</v>
      </c>
      <c r="B133" s="91" t="s">
        <v>372</v>
      </c>
      <c r="C133" s="138" t="s">
        <v>202</v>
      </c>
      <c r="D133" s="119">
        <f t="shared" si="1"/>
        <v>4.2</v>
      </c>
      <c r="E133" s="118"/>
      <c r="F133" s="118"/>
      <c r="G133" s="118">
        <v>4.2</v>
      </c>
      <c r="H133" s="61"/>
      <c r="I133" s="61"/>
    </row>
    <row r="134" spans="1:12" ht="24" x14ac:dyDescent="0.25">
      <c r="A134" s="102" t="s">
        <v>383</v>
      </c>
      <c r="B134" s="91" t="s">
        <v>382</v>
      </c>
      <c r="C134" s="138" t="s">
        <v>202</v>
      </c>
      <c r="D134" s="119">
        <f t="shared" si="1"/>
        <v>0</v>
      </c>
      <c r="E134" s="118"/>
      <c r="F134" s="118"/>
      <c r="G134" s="118"/>
      <c r="H134" s="61"/>
      <c r="I134" s="61"/>
      <c r="L134" s="3"/>
    </row>
    <row r="135" spans="1:12" x14ac:dyDescent="0.25">
      <c r="A135" s="102" t="s">
        <v>327</v>
      </c>
      <c r="B135" s="66" t="s">
        <v>387</v>
      </c>
      <c r="C135" s="138" t="s">
        <v>202</v>
      </c>
      <c r="D135" s="119">
        <f t="shared" si="1"/>
        <v>17.3</v>
      </c>
      <c r="E135" s="118"/>
      <c r="F135" s="118"/>
      <c r="G135" s="118">
        <v>17.3</v>
      </c>
      <c r="H135" s="61"/>
      <c r="I135" s="61"/>
      <c r="L135" s="3"/>
    </row>
    <row r="136" spans="1:12" ht="24" x14ac:dyDescent="0.25">
      <c r="A136" s="102" t="s">
        <v>333</v>
      </c>
      <c r="B136" s="91" t="s">
        <v>388</v>
      </c>
      <c r="C136" s="138" t="s">
        <v>202</v>
      </c>
      <c r="D136" s="119">
        <f t="shared" si="1"/>
        <v>7</v>
      </c>
      <c r="E136" s="118"/>
      <c r="F136" s="118"/>
      <c r="G136" s="118">
        <v>7</v>
      </c>
      <c r="H136" s="61"/>
      <c r="I136" s="61"/>
      <c r="L136" s="3"/>
    </row>
    <row r="137" spans="1:12" x14ac:dyDescent="0.25">
      <c r="A137" s="80"/>
      <c r="B137" s="69" t="s">
        <v>336</v>
      </c>
      <c r="C137" s="131"/>
      <c r="D137" s="122">
        <f t="shared" si="1"/>
        <v>2297.1000000000004</v>
      </c>
      <c r="E137" s="120">
        <f>SUM(E138:E150)</f>
        <v>414.8</v>
      </c>
      <c r="F137" s="120">
        <f>SUM(F138:F150)</f>
        <v>8.1</v>
      </c>
      <c r="G137" s="120">
        <f>SUM(G138:G150)</f>
        <v>1882.3000000000004</v>
      </c>
      <c r="H137" s="143"/>
      <c r="I137" s="61"/>
      <c r="L137" s="3"/>
    </row>
    <row r="138" spans="1:12" ht="24" x14ac:dyDescent="0.25">
      <c r="A138" s="234" t="s">
        <v>280</v>
      </c>
      <c r="B138" s="66" t="s">
        <v>337</v>
      </c>
      <c r="C138" s="138" t="s">
        <v>297</v>
      </c>
      <c r="D138" s="119">
        <f t="shared" si="1"/>
        <v>24.2</v>
      </c>
      <c r="E138" s="118"/>
      <c r="F138" s="118"/>
      <c r="G138" s="118">
        <v>24.2</v>
      </c>
      <c r="H138" s="61"/>
      <c r="I138" s="61"/>
      <c r="L138" s="3"/>
    </row>
    <row r="139" spans="1:12" ht="24" x14ac:dyDescent="0.25">
      <c r="A139" s="231" t="s">
        <v>414</v>
      </c>
      <c r="B139" s="66" t="s">
        <v>413</v>
      </c>
      <c r="C139" s="138" t="s">
        <v>297</v>
      </c>
      <c r="D139" s="119">
        <f t="shared" si="1"/>
        <v>274.2</v>
      </c>
      <c r="E139" s="118">
        <v>274.2</v>
      </c>
      <c r="F139" s="118"/>
      <c r="G139" s="118"/>
      <c r="H139" s="61"/>
      <c r="I139" s="61"/>
      <c r="L139" s="3"/>
    </row>
    <row r="140" spans="1:12" ht="24" x14ac:dyDescent="0.25">
      <c r="A140" s="231" t="s">
        <v>424</v>
      </c>
      <c r="B140" s="91" t="s">
        <v>423</v>
      </c>
      <c r="C140" s="138" t="s">
        <v>297</v>
      </c>
      <c r="D140" s="119">
        <f t="shared" si="1"/>
        <v>61.3</v>
      </c>
      <c r="E140" s="118"/>
      <c r="F140" s="118"/>
      <c r="G140" s="118">
        <v>61.3</v>
      </c>
      <c r="H140" s="61"/>
      <c r="I140" s="61"/>
      <c r="L140" s="3"/>
    </row>
    <row r="141" spans="1:12" ht="24" x14ac:dyDescent="0.25">
      <c r="A141" s="231" t="s">
        <v>373</v>
      </c>
      <c r="B141" s="91" t="s">
        <v>372</v>
      </c>
      <c r="C141" s="138" t="s">
        <v>297</v>
      </c>
      <c r="D141" s="119">
        <f t="shared" si="1"/>
        <v>59.3</v>
      </c>
      <c r="E141" s="118"/>
      <c r="F141" s="118"/>
      <c r="G141" s="118">
        <v>59.3</v>
      </c>
      <c r="H141" s="61"/>
      <c r="I141" s="61"/>
      <c r="L141" s="3"/>
    </row>
    <row r="142" spans="1:12" x14ac:dyDescent="0.25">
      <c r="A142" s="231" t="s">
        <v>385</v>
      </c>
      <c r="B142" s="66" t="s">
        <v>384</v>
      </c>
      <c r="C142" s="138" t="s">
        <v>297</v>
      </c>
      <c r="D142" s="119">
        <f t="shared" si="1"/>
        <v>45.5</v>
      </c>
      <c r="E142" s="118">
        <v>45.5</v>
      </c>
      <c r="F142" s="120"/>
      <c r="G142" s="118"/>
      <c r="H142" s="61"/>
      <c r="I142" s="61"/>
      <c r="L142" s="3"/>
    </row>
    <row r="143" spans="1:12" x14ac:dyDescent="0.25">
      <c r="A143" s="84" t="s">
        <v>278</v>
      </c>
      <c r="B143" s="66" t="s">
        <v>279</v>
      </c>
      <c r="C143" s="138" t="s">
        <v>297</v>
      </c>
      <c r="D143" s="119">
        <f t="shared" si="1"/>
        <v>95.699999999999989</v>
      </c>
      <c r="E143" s="118">
        <v>24.6</v>
      </c>
      <c r="F143" s="120">
        <v>8.1</v>
      </c>
      <c r="G143" s="118">
        <v>71.099999999999994</v>
      </c>
      <c r="H143" s="258"/>
      <c r="I143" s="61"/>
      <c r="L143" s="3"/>
    </row>
    <row r="144" spans="1:12" x14ac:dyDescent="0.25">
      <c r="A144" s="231" t="s">
        <v>331</v>
      </c>
      <c r="B144" s="91" t="s">
        <v>330</v>
      </c>
      <c r="C144" s="138" t="s">
        <v>297</v>
      </c>
      <c r="D144" s="119">
        <f t="shared" si="1"/>
        <v>823.6</v>
      </c>
      <c r="E144" s="118"/>
      <c r="F144" s="120"/>
      <c r="G144" s="118">
        <v>823.6</v>
      </c>
      <c r="H144" s="61"/>
      <c r="I144" s="61"/>
      <c r="K144" s="3"/>
      <c r="L144" s="3"/>
    </row>
    <row r="145" spans="1:10" ht="24" x14ac:dyDescent="0.25">
      <c r="A145" s="231" t="s">
        <v>377</v>
      </c>
      <c r="B145" s="91" t="s">
        <v>376</v>
      </c>
      <c r="C145" s="138" t="s">
        <v>297</v>
      </c>
      <c r="D145" s="119">
        <f t="shared" si="1"/>
        <v>198.3</v>
      </c>
      <c r="E145" s="118"/>
      <c r="F145" s="120"/>
      <c r="G145" s="118">
        <v>198.3</v>
      </c>
      <c r="H145" s="61"/>
      <c r="I145" s="61"/>
    </row>
    <row r="146" spans="1:10" ht="24" x14ac:dyDescent="0.25">
      <c r="A146" s="231" t="s">
        <v>333</v>
      </c>
      <c r="B146" s="91" t="s">
        <v>332</v>
      </c>
      <c r="C146" s="138" t="s">
        <v>297</v>
      </c>
      <c r="D146" s="119">
        <f t="shared" si="1"/>
        <v>39.9</v>
      </c>
      <c r="E146" s="118"/>
      <c r="F146" s="120"/>
      <c r="G146" s="118">
        <v>39.9</v>
      </c>
      <c r="H146" s="61"/>
      <c r="I146" s="61"/>
    </row>
    <row r="147" spans="1:10" x14ac:dyDescent="0.25">
      <c r="A147" s="231" t="s">
        <v>375</v>
      </c>
      <c r="B147" s="233" t="s">
        <v>374</v>
      </c>
      <c r="C147" s="138" t="s">
        <v>297</v>
      </c>
      <c r="D147" s="119">
        <f t="shared" si="1"/>
        <v>359.6</v>
      </c>
      <c r="E147" s="118"/>
      <c r="F147" s="120"/>
      <c r="G147" s="118">
        <v>359.6</v>
      </c>
      <c r="H147" s="61"/>
      <c r="I147" s="61"/>
    </row>
    <row r="148" spans="1:10" x14ac:dyDescent="0.25">
      <c r="A148" s="84" t="s">
        <v>327</v>
      </c>
      <c r="B148" s="66" t="s">
        <v>326</v>
      </c>
      <c r="C148" s="138" t="s">
        <v>297</v>
      </c>
      <c r="D148" s="119">
        <f t="shared" si="1"/>
        <v>177.9</v>
      </c>
      <c r="E148" s="118"/>
      <c r="F148" s="120"/>
      <c r="G148" s="118">
        <v>177.9</v>
      </c>
      <c r="H148" s="61"/>
      <c r="I148" s="61"/>
    </row>
    <row r="149" spans="1:10" x14ac:dyDescent="0.25">
      <c r="A149" s="231" t="s">
        <v>329</v>
      </c>
      <c r="B149" s="66" t="s">
        <v>328</v>
      </c>
      <c r="C149" s="138" t="s">
        <v>297</v>
      </c>
      <c r="D149" s="119">
        <f t="shared" si="1"/>
        <v>28.5</v>
      </c>
      <c r="E149" s="118">
        <v>17.3</v>
      </c>
      <c r="F149" s="120"/>
      <c r="G149" s="118">
        <v>11.2</v>
      </c>
      <c r="H149" s="61"/>
      <c r="I149" s="61"/>
      <c r="J149" s="5"/>
    </row>
    <row r="150" spans="1:10" x14ac:dyDescent="0.25">
      <c r="A150" s="102" t="s">
        <v>282</v>
      </c>
      <c r="B150" s="75" t="s">
        <v>283</v>
      </c>
      <c r="C150" s="138" t="s">
        <v>297</v>
      </c>
      <c r="D150" s="119">
        <f t="shared" si="1"/>
        <v>109.1</v>
      </c>
      <c r="E150" s="118">
        <v>53.2</v>
      </c>
      <c r="F150" s="118"/>
      <c r="G150" s="118">
        <v>55.9</v>
      </c>
      <c r="H150" s="61"/>
      <c r="I150" s="61"/>
      <c r="J150" s="5"/>
    </row>
    <row r="151" spans="1:10" x14ac:dyDescent="0.25">
      <c r="A151" s="234"/>
      <c r="B151" s="69" t="s">
        <v>339</v>
      </c>
      <c r="C151" s="131"/>
      <c r="D151" s="122">
        <f t="shared" si="1"/>
        <v>1431.1</v>
      </c>
      <c r="E151" s="120">
        <f>E152+E154+E153</f>
        <v>0</v>
      </c>
      <c r="F151" s="120">
        <f>F152+F154+F153</f>
        <v>0</v>
      </c>
      <c r="G151" s="120">
        <f>G152+G154+G153</f>
        <v>1431.1</v>
      </c>
      <c r="H151" s="61"/>
      <c r="J151" s="5"/>
    </row>
    <row r="152" spans="1:10" x14ac:dyDescent="0.25">
      <c r="A152" s="102" t="s">
        <v>252</v>
      </c>
      <c r="B152" s="91" t="s">
        <v>251</v>
      </c>
      <c r="C152" s="131" t="s">
        <v>200</v>
      </c>
      <c r="D152" s="119">
        <f t="shared" si="1"/>
        <v>1271.0999999999999</v>
      </c>
      <c r="E152" s="118"/>
      <c r="F152" s="118"/>
      <c r="G152" s="118">
        <v>1271.0999999999999</v>
      </c>
      <c r="H152" s="61"/>
      <c r="J152" s="5"/>
    </row>
    <row r="153" spans="1:10" ht="24" x14ac:dyDescent="0.25">
      <c r="A153" s="102" t="s">
        <v>381</v>
      </c>
      <c r="B153" s="91" t="s">
        <v>380</v>
      </c>
      <c r="C153" s="131" t="s">
        <v>200</v>
      </c>
      <c r="D153" s="119">
        <f t="shared" si="1"/>
        <v>40</v>
      </c>
      <c r="E153" s="118"/>
      <c r="F153" s="118"/>
      <c r="G153" s="118">
        <v>40</v>
      </c>
      <c r="H153" s="61"/>
      <c r="J153" s="5"/>
    </row>
    <row r="154" spans="1:10" x14ac:dyDescent="0.25">
      <c r="A154" s="102" t="s">
        <v>254</v>
      </c>
      <c r="B154" s="91" t="s">
        <v>253</v>
      </c>
      <c r="C154" s="131" t="s">
        <v>200</v>
      </c>
      <c r="D154" s="119">
        <f t="shared" si="1"/>
        <v>120</v>
      </c>
      <c r="E154" s="118"/>
      <c r="F154" s="118"/>
      <c r="G154" s="118">
        <v>120</v>
      </c>
      <c r="J154" s="5"/>
    </row>
    <row r="155" spans="1:10" ht="24" x14ac:dyDescent="0.25">
      <c r="A155" s="235"/>
      <c r="B155" s="88" t="s">
        <v>338</v>
      </c>
      <c r="C155" s="89"/>
      <c r="D155" s="122">
        <f t="shared" ref="D155:D195" si="3">E155+G155</f>
        <v>475</v>
      </c>
      <c r="E155" s="120">
        <f>E156</f>
        <v>0</v>
      </c>
      <c r="F155" s="120">
        <f>F156</f>
        <v>0</v>
      </c>
      <c r="G155" s="120">
        <f>G156</f>
        <v>475</v>
      </c>
      <c r="J155" s="5"/>
    </row>
    <row r="156" spans="1:10" ht="24" x14ac:dyDescent="0.25">
      <c r="A156" s="102" t="s">
        <v>227</v>
      </c>
      <c r="B156" s="91" t="s">
        <v>226</v>
      </c>
      <c r="C156" s="90" t="s">
        <v>196</v>
      </c>
      <c r="D156" s="119">
        <f t="shared" si="3"/>
        <v>475</v>
      </c>
      <c r="E156" s="118"/>
      <c r="F156" s="118"/>
      <c r="G156" s="118">
        <v>475</v>
      </c>
      <c r="J156" s="5"/>
    </row>
    <row r="157" spans="1:10" x14ac:dyDescent="0.25">
      <c r="A157" s="102"/>
      <c r="B157" s="88" t="s">
        <v>428</v>
      </c>
      <c r="C157" s="90"/>
      <c r="D157" s="122">
        <f t="shared" si="3"/>
        <v>396.59999999999997</v>
      </c>
      <c r="E157" s="120">
        <f>E158</f>
        <v>10.7</v>
      </c>
      <c r="F157" s="120">
        <f>F158</f>
        <v>0</v>
      </c>
      <c r="G157" s="120">
        <f>G158</f>
        <v>385.9</v>
      </c>
      <c r="H157" s="51"/>
      <c r="I157" s="7"/>
      <c r="J157" s="5"/>
    </row>
    <row r="158" spans="1:10" ht="24" x14ac:dyDescent="0.25">
      <c r="A158" s="102" t="s">
        <v>381</v>
      </c>
      <c r="B158" s="91" t="s">
        <v>380</v>
      </c>
      <c r="C158" s="90" t="s">
        <v>218</v>
      </c>
      <c r="D158" s="119">
        <f t="shared" si="3"/>
        <v>396.59999999999997</v>
      </c>
      <c r="E158" s="118">
        <v>10.7</v>
      </c>
      <c r="F158" s="118"/>
      <c r="G158" s="118">
        <v>385.9</v>
      </c>
      <c r="H158" s="51"/>
      <c r="I158" s="7"/>
      <c r="J158" s="5"/>
    </row>
    <row r="159" spans="1:10" ht="15.6" x14ac:dyDescent="0.3">
      <c r="A159" s="194"/>
      <c r="B159" s="190" t="s">
        <v>366</v>
      </c>
      <c r="C159" s="200"/>
      <c r="D159" s="192">
        <f t="shared" si="3"/>
        <v>5984.7</v>
      </c>
      <c r="E159" s="198">
        <f>E160</f>
        <v>4008.8999999999996</v>
      </c>
      <c r="F159" s="198">
        <f>F160</f>
        <v>0</v>
      </c>
      <c r="G159" s="198">
        <f>G160</f>
        <v>1975.8000000000002</v>
      </c>
      <c r="H159" s="51"/>
      <c r="I159" s="7"/>
      <c r="J159" s="5"/>
    </row>
    <row r="160" spans="1:10" ht="15.6" x14ac:dyDescent="0.3">
      <c r="A160" s="157"/>
      <c r="B160" s="159" t="s">
        <v>115</v>
      </c>
      <c r="C160" s="168"/>
      <c r="D160" s="153">
        <f t="shared" si="3"/>
        <v>5984.7</v>
      </c>
      <c r="E160" s="163">
        <f>E161+E176+E180+E188+E181+E184+E186</f>
        <v>4008.8999999999996</v>
      </c>
      <c r="F160" s="163">
        <f>F161+F176+F180+F188+F181+F184+F186</f>
        <v>0</v>
      </c>
      <c r="G160" s="163">
        <f>G161+G176+G180+G188+G181+G184+G186</f>
        <v>1975.8000000000002</v>
      </c>
      <c r="I160" s="7"/>
      <c r="J160" s="5"/>
    </row>
    <row r="161" spans="1:10" x14ac:dyDescent="0.25">
      <c r="A161" s="65"/>
      <c r="B161" s="67" t="s">
        <v>32</v>
      </c>
      <c r="C161" s="80" t="s">
        <v>197</v>
      </c>
      <c r="D161" s="116">
        <f t="shared" si="3"/>
        <v>2973.5</v>
      </c>
      <c r="E161" s="120">
        <f>SUM(E162:E175)</f>
        <v>2656.2</v>
      </c>
      <c r="F161" s="120">
        <f>SUM(F162:F175)</f>
        <v>0</v>
      </c>
      <c r="G161" s="120">
        <f>SUM(G162:G175)</f>
        <v>317.3</v>
      </c>
      <c r="H161" s="50"/>
      <c r="I161" s="7"/>
      <c r="J161" s="5"/>
    </row>
    <row r="162" spans="1:10" ht="24" x14ac:dyDescent="0.25">
      <c r="A162" s="102" t="s">
        <v>86</v>
      </c>
      <c r="B162" s="66" t="s">
        <v>26</v>
      </c>
      <c r="C162" s="72" t="s">
        <v>197</v>
      </c>
      <c r="D162" s="119">
        <f t="shared" si="3"/>
        <v>17.5</v>
      </c>
      <c r="E162" s="118">
        <v>17.5</v>
      </c>
      <c r="F162" s="118"/>
      <c r="G162" s="118"/>
      <c r="I162" s="7"/>
      <c r="J162" s="5"/>
    </row>
    <row r="163" spans="1:10" x14ac:dyDescent="0.25">
      <c r="A163" s="102" t="s">
        <v>87</v>
      </c>
      <c r="B163" s="66" t="s">
        <v>25</v>
      </c>
      <c r="C163" s="72" t="s">
        <v>197</v>
      </c>
      <c r="D163" s="119">
        <f t="shared" si="3"/>
        <v>15.2</v>
      </c>
      <c r="E163" s="118">
        <v>15.2</v>
      </c>
      <c r="F163" s="118"/>
      <c r="G163" s="118"/>
      <c r="I163" s="7"/>
      <c r="J163" s="5"/>
    </row>
    <row r="164" spans="1:10" x14ac:dyDescent="0.25">
      <c r="A164" s="102" t="s">
        <v>89</v>
      </c>
      <c r="B164" s="66" t="s">
        <v>88</v>
      </c>
      <c r="C164" s="72" t="s">
        <v>197</v>
      </c>
      <c r="D164" s="114">
        <f t="shared" si="3"/>
        <v>1454.4</v>
      </c>
      <c r="E164" s="118">
        <v>1454.4</v>
      </c>
      <c r="F164" s="119"/>
      <c r="G164" s="119"/>
      <c r="H164" s="7"/>
      <c r="I164" s="47"/>
      <c r="J164" s="5"/>
    </row>
    <row r="165" spans="1:10" ht="24" x14ac:dyDescent="0.25">
      <c r="A165" s="102" t="s">
        <v>291</v>
      </c>
      <c r="B165" s="66" t="s">
        <v>292</v>
      </c>
      <c r="C165" s="72" t="s">
        <v>197</v>
      </c>
      <c r="D165" s="119">
        <f t="shared" si="3"/>
        <v>49.1</v>
      </c>
      <c r="E165" s="118">
        <v>49.1</v>
      </c>
      <c r="F165" s="119"/>
      <c r="G165" s="119"/>
      <c r="H165" s="7"/>
      <c r="I165" s="47"/>
      <c r="J165" s="5"/>
    </row>
    <row r="166" spans="1:10" x14ac:dyDescent="0.25">
      <c r="A166" s="65" t="s">
        <v>293</v>
      </c>
      <c r="B166" s="66" t="s">
        <v>294</v>
      </c>
      <c r="C166" s="72" t="s">
        <v>197</v>
      </c>
      <c r="D166" s="114">
        <f t="shared" si="3"/>
        <v>30</v>
      </c>
      <c r="E166" s="118">
        <v>30</v>
      </c>
      <c r="F166" s="119"/>
      <c r="G166" s="119"/>
      <c r="H166" s="7"/>
      <c r="I166" s="7"/>
      <c r="J166" s="5"/>
    </row>
    <row r="167" spans="1:10" x14ac:dyDescent="0.25">
      <c r="A167" s="65" t="s">
        <v>288</v>
      </c>
      <c r="B167" s="107" t="s">
        <v>289</v>
      </c>
      <c r="C167" s="72" t="s">
        <v>197</v>
      </c>
      <c r="D167" s="119">
        <f t="shared" si="3"/>
        <v>13.8</v>
      </c>
      <c r="E167" s="118"/>
      <c r="F167" s="119"/>
      <c r="G167" s="119">
        <v>13.8</v>
      </c>
      <c r="H167" s="140"/>
      <c r="I167" s="47"/>
      <c r="J167" s="5"/>
    </row>
    <row r="168" spans="1:10" ht="24" x14ac:dyDescent="0.25">
      <c r="A168" s="102" t="s">
        <v>390</v>
      </c>
      <c r="B168" s="220" t="s">
        <v>389</v>
      </c>
      <c r="C168" s="72" t="s">
        <v>197</v>
      </c>
      <c r="D168" s="119">
        <f t="shared" si="3"/>
        <v>111.4</v>
      </c>
      <c r="E168" s="118">
        <v>62.5</v>
      </c>
      <c r="F168" s="119"/>
      <c r="G168" s="119">
        <v>48.9</v>
      </c>
      <c r="H168" s="140"/>
      <c r="I168" s="47"/>
      <c r="J168" s="5"/>
    </row>
    <row r="169" spans="1:10" ht="24" x14ac:dyDescent="0.25">
      <c r="A169" s="102" t="s">
        <v>286</v>
      </c>
      <c r="B169" s="94" t="s">
        <v>287</v>
      </c>
      <c r="C169" s="72" t="s">
        <v>197</v>
      </c>
      <c r="D169" s="119">
        <f t="shared" si="3"/>
        <v>71.5</v>
      </c>
      <c r="E169" s="118"/>
      <c r="F169" s="119"/>
      <c r="G169" s="119">
        <v>71.5</v>
      </c>
      <c r="H169" s="140"/>
      <c r="I169" s="47"/>
    </row>
    <row r="170" spans="1:10" x14ac:dyDescent="0.25">
      <c r="A170" s="102" t="s">
        <v>347</v>
      </c>
      <c r="B170" s="94" t="s">
        <v>346</v>
      </c>
      <c r="C170" s="72" t="s">
        <v>197</v>
      </c>
      <c r="D170" s="119">
        <f t="shared" si="3"/>
        <v>2.3000000000000003</v>
      </c>
      <c r="E170" s="118">
        <v>2.1</v>
      </c>
      <c r="F170" s="119"/>
      <c r="G170" s="119">
        <v>0.2</v>
      </c>
      <c r="H170" s="140"/>
      <c r="I170" s="47"/>
    </row>
    <row r="171" spans="1:10" ht="24" x14ac:dyDescent="0.25">
      <c r="A171" s="102" t="s">
        <v>343</v>
      </c>
      <c r="B171" s="66" t="s">
        <v>342</v>
      </c>
      <c r="C171" s="72" t="s">
        <v>197</v>
      </c>
      <c r="D171" s="119">
        <f t="shared" si="3"/>
        <v>183.2</v>
      </c>
      <c r="E171" s="118">
        <v>30.6</v>
      </c>
      <c r="F171" s="119"/>
      <c r="G171" s="119">
        <v>152.6</v>
      </c>
      <c r="H171" s="7"/>
      <c r="I171" s="7"/>
    </row>
    <row r="172" spans="1:10" ht="24" x14ac:dyDescent="0.25">
      <c r="A172" s="102" t="s">
        <v>345</v>
      </c>
      <c r="B172" s="66" t="s">
        <v>344</v>
      </c>
      <c r="C172" s="72" t="s">
        <v>197</v>
      </c>
      <c r="D172" s="119">
        <f t="shared" si="3"/>
        <v>7.6</v>
      </c>
      <c r="E172" s="118"/>
      <c r="F172" s="119"/>
      <c r="G172" s="119">
        <v>7.6</v>
      </c>
      <c r="H172" s="7"/>
      <c r="I172" s="7"/>
    </row>
    <row r="173" spans="1:10" ht="24" x14ac:dyDescent="0.25">
      <c r="A173" s="102" t="s">
        <v>392</v>
      </c>
      <c r="B173" s="66" t="s">
        <v>391</v>
      </c>
      <c r="C173" s="72" t="s">
        <v>197</v>
      </c>
      <c r="D173" s="119">
        <f t="shared" si="3"/>
        <v>12.600000000000001</v>
      </c>
      <c r="E173" s="118">
        <v>2.7</v>
      </c>
      <c r="F173" s="119"/>
      <c r="G173" s="119">
        <v>9.9</v>
      </c>
      <c r="H173" s="7"/>
      <c r="I173" s="7"/>
    </row>
    <row r="174" spans="1:10" ht="24" x14ac:dyDescent="0.25">
      <c r="A174" s="102" t="s">
        <v>430</v>
      </c>
      <c r="B174" s="249" t="s">
        <v>429</v>
      </c>
      <c r="C174" s="72" t="s">
        <v>197</v>
      </c>
      <c r="D174" s="119">
        <f t="shared" si="3"/>
        <v>12.8</v>
      </c>
      <c r="E174" s="118"/>
      <c r="F174" s="119"/>
      <c r="G174" s="119">
        <v>12.8</v>
      </c>
      <c r="H174" s="7"/>
      <c r="I174" s="7"/>
    </row>
    <row r="175" spans="1:10" ht="24" x14ac:dyDescent="0.25">
      <c r="A175" s="102" t="s">
        <v>90</v>
      </c>
      <c r="B175" s="66" t="s">
        <v>290</v>
      </c>
      <c r="C175" s="72" t="s">
        <v>197</v>
      </c>
      <c r="D175" s="119">
        <f t="shared" si="3"/>
        <v>992.1</v>
      </c>
      <c r="E175" s="118">
        <v>992.1</v>
      </c>
      <c r="F175" s="118"/>
      <c r="G175" s="118"/>
      <c r="H175" s="7"/>
      <c r="I175" s="7"/>
    </row>
    <row r="176" spans="1:10" ht="24" x14ac:dyDescent="0.25">
      <c r="A176" s="92"/>
      <c r="B176" s="93" t="s">
        <v>434</v>
      </c>
      <c r="C176" s="70" t="s">
        <v>228</v>
      </c>
      <c r="D176" s="122">
        <f t="shared" si="3"/>
        <v>129.19999999999999</v>
      </c>
      <c r="E176" s="120">
        <f>E177+E178+E179</f>
        <v>129.19999999999999</v>
      </c>
      <c r="F176" s="120">
        <f>F177+F178+F179</f>
        <v>0</v>
      </c>
      <c r="G176" s="120">
        <f>G177+G178+G179</f>
        <v>0</v>
      </c>
      <c r="H176" s="7"/>
      <c r="I176" s="7"/>
      <c r="J176" s="63"/>
    </row>
    <row r="177" spans="1:10" ht="36" x14ac:dyDescent="0.25">
      <c r="A177" s="102" t="s">
        <v>394</v>
      </c>
      <c r="B177" s="66" t="s">
        <v>393</v>
      </c>
      <c r="C177" s="70" t="s">
        <v>228</v>
      </c>
      <c r="D177" s="122">
        <f t="shared" si="3"/>
        <v>44.1</v>
      </c>
      <c r="E177" s="120">
        <v>44.1</v>
      </c>
      <c r="F177" s="126"/>
      <c r="G177" s="126"/>
      <c r="H177" s="7"/>
      <c r="I177" s="7"/>
      <c r="J177" s="63"/>
    </row>
    <row r="178" spans="1:10" ht="24" x14ac:dyDescent="0.25">
      <c r="A178" s="95" t="s">
        <v>396</v>
      </c>
      <c r="B178" s="94" t="s">
        <v>395</v>
      </c>
      <c r="C178" s="70" t="s">
        <v>228</v>
      </c>
      <c r="D178" s="122">
        <f t="shared" si="3"/>
        <v>16</v>
      </c>
      <c r="E178" s="120">
        <v>16</v>
      </c>
      <c r="F178" s="126"/>
      <c r="G178" s="126"/>
      <c r="H178" s="7"/>
      <c r="I178" s="7"/>
      <c r="J178" s="63"/>
    </row>
    <row r="179" spans="1:10" ht="24" x14ac:dyDescent="0.25">
      <c r="A179" s="95" t="s">
        <v>91</v>
      </c>
      <c r="B179" s="94" t="s">
        <v>172</v>
      </c>
      <c r="C179" s="70" t="s">
        <v>228</v>
      </c>
      <c r="D179" s="122">
        <f t="shared" si="3"/>
        <v>69.099999999999994</v>
      </c>
      <c r="E179" s="120">
        <v>69.099999999999994</v>
      </c>
      <c r="F179" s="126"/>
      <c r="G179" s="126"/>
      <c r="H179" s="7"/>
      <c r="I179" s="7"/>
      <c r="J179" s="63"/>
    </row>
    <row r="180" spans="1:10" ht="24" x14ac:dyDescent="0.25">
      <c r="A180" s="102" t="s">
        <v>286</v>
      </c>
      <c r="B180" s="93" t="s">
        <v>287</v>
      </c>
      <c r="C180" s="70" t="s">
        <v>357</v>
      </c>
      <c r="D180" s="122">
        <f t="shared" si="3"/>
        <v>84</v>
      </c>
      <c r="E180" s="120"/>
      <c r="F180" s="120"/>
      <c r="G180" s="120">
        <v>84</v>
      </c>
      <c r="H180" s="7"/>
      <c r="I180" s="7"/>
      <c r="J180" s="63"/>
    </row>
    <row r="181" spans="1:10" x14ac:dyDescent="0.25">
      <c r="A181" s="231"/>
      <c r="B181" s="69" t="s">
        <v>335</v>
      </c>
      <c r="C181" s="70" t="s">
        <v>202</v>
      </c>
      <c r="D181" s="122">
        <f t="shared" si="3"/>
        <v>83.4</v>
      </c>
      <c r="E181" s="120">
        <f>E182+E183</f>
        <v>82.2</v>
      </c>
      <c r="F181" s="120">
        <f>F182+F183</f>
        <v>0</v>
      </c>
      <c r="G181" s="254">
        <v>1.2</v>
      </c>
      <c r="H181" s="7"/>
      <c r="I181" s="7"/>
      <c r="J181" s="63"/>
    </row>
    <row r="182" spans="1:10" ht="24" customHeight="1" x14ac:dyDescent="0.25">
      <c r="A182" s="95" t="s">
        <v>89</v>
      </c>
      <c r="B182" s="141" t="s">
        <v>397</v>
      </c>
      <c r="C182" s="72" t="s">
        <v>202</v>
      </c>
      <c r="D182" s="119">
        <f t="shared" si="3"/>
        <v>82.2</v>
      </c>
      <c r="E182" s="118">
        <v>82.2</v>
      </c>
      <c r="F182" s="118"/>
      <c r="G182" s="118"/>
      <c r="H182" s="7"/>
      <c r="I182" s="7"/>
      <c r="J182" s="63"/>
    </row>
    <row r="183" spans="1:10" ht="24" x14ac:dyDescent="0.25">
      <c r="A183" s="236" t="s">
        <v>345</v>
      </c>
      <c r="B183" s="108" t="s">
        <v>433</v>
      </c>
      <c r="C183" s="72" t="s">
        <v>202</v>
      </c>
      <c r="D183" s="119">
        <f t="shared" si="3"/>
        <v>1.1000000000000001</v>
      </c>
      <c r="E183" s="118"/>
      <c r="F183" s="118"/>
      <c r="G183" s="118">
        <v>1.1000000000000001</v>
      </c>
      <c r="H183" s="7"/>
      <c r="I183" s="7"/>
      <c r="J183" s="63"/>
    </row>
    <row r="184" spans="1:10" x14ac:dyDescent="0.25">
      <c r="A184" s="236"/>
      <c r="B184" s="69" t="s">
        <v>336</v>
      </c>
      <c r="C184" s="70" t="s">
        <v>297</v>
      </c>
      <c r="D184" s="122">
        <f t="shared" si="3"/>
        <v>5.8</v>
      </c>
      <c r="E184" s="120">
        <f>E185</f>
        <v>0</v>
      </c>
      <c r="F184" s="120">
        <f>F185</f>
        <v>0</v>
      </c>
      <c r="G184" s="120">
        <f>G185</f>
        <v>5.8</v>
      </c>
      <c r="H184" s="7"/>
      <c r="I184" s="7"/>
    </row>
    <row r="185" spans="1:10" ht="24" x14ac:dyDescent="0.25">
      <c r="A185" s="95" t="s">
        <v>345</v>
      </c>
      <c r="B185" s="94" t="s">
        <v>398</v>
      </c>
      <c r="C185" s="72" t="s">
        <v>297</v>
      </c>
      <c r="D185" s="119">
        <f t="shared" si="3"/>
        <v>5.8</v>
      </c>
      <c r="E185" s="118"/>
      <c r="F185" s="118"/>
      <c r="G185" s="118">
        <v>5.8</v>
      </c>
      <c r="H185" s="7"/>
      <c r="I185" s="7"/>
    </row>
    <row r="186" spans="1:10" x14ac:dyDescent="0.25">
      <c r="A186" s="236"/>
      <c r="B186" s="93" t="s">
        <v>339</v>
      </c>
      <c r="C186" s="72"/>
      <c r="D186" s="122">
        <f t="shared" si="3"/>
        <v>600</v>
      </c>
      <c r="E186" s="120">
        <f>E187+E151</f>
        <v>600</v>
      </c>
      <c r="F186" s="120">
        <f>F187</f>
        <v>0</v>
      </c>
      <c r="G186" s="120">
        <f>G187</f>
        <v>0</v>
      </c>
      <c r="H186" s="7"/>
      <c r="I186" s="7"/>
    </row>
    <row r="187" spans="1:10" ht="24" x14ac:dyDescent="0.25">
      <c r="A187" s="236" t="s">
        <v>390</v>
      </c>
      <c r="B187" s="94" t="s">
        <v>389</v>
      </c>
      <c r="C187" s="72" t="s">
        <v>200</v>
      </c>
      <c r="D187" s="119">
        <f t="shared" si="3"/>
        <v>600</v>
      </c>
      <c r="E187" s="118">
        <v>600</v>
      </c>
      <c r="F187" s="118"/>
      <c r="G187" s="118"/>
      <c r="H187" s="7"/>
      <c r="I187" s="7"/>
    </row>
    <row r="188" spans="1:10" ht="25.5" customHeight="1" x14ac:dyDescent="0.25">
      <c r="A188" s="92"/>
      <c r="B188" s="106" t="s">
        <v>255</v>
      </c>
      <c r="C188" s="78"/>
      <c r="D188" s="122">
        <f t="shared" si="3"/>
        <v>2108.8000000000002</v>
      </c>
      <c r="E188" s="120">
        <f>E189+E192+E194+E190+E191+E193</f>
        <v>541.29999999999995</v>
      </c>
      <c r="F188" s="120">
        <f>F189+F192+F194+F190+F191+F193</f>
        <v>0</v>
      </c>
      <c r="G188" s="120">
        <f>G189+G192+G194+G190+G191+G193</f>
        <v>1567.5000000000002</v>
      </c>
      <c r="H188" s="7"/>
      <c r="I188" s="7"/>
    </row>
    <row r="189" spans="1:10" x14ac:dyDescent="0.25">
      <c r="A189" s="65" t="s">
        <v>347</v>
      </c>
      <c r="B189" s="94" t="s">
        <v>346</v>
      </c>
      <c r="C189" s="72" t="s">
        <v>256</v>
      </c>
      <c r="D189" s="114">
        <f t="shared" si="3"/>
        <v>530</v>
      </c>
      <c r="E189" s="118">
        <v>530</v>
      </c>
      <c r="F189" s="119"/>
      <c r="G189" s="119"/>
      <c r="H189" s="7"/>
      <c r="I189" s="7"/>
    </row>
    <row r="190" spans="1:10" x14ac:dyDescent="0.25">
      <c r="A190" s="102" t="s">
        <v>432</v>
      </c>
      <c r="B190" s="245" t="s">
        <v>431</v>
      </c>
      <c r="C190" s="72" t="s">
        <v>256</v>
      </c>
      <c r="D190" s="114">
        <f t="shared" si="3"/>
        <v>249.9</v>
      </c>
      <c r="E190" s="118"/>
      <c r="F190" s="119"/>
      <c r="G190" s="119">
        <v>249.9</v>
      </c>
      <c r="H190" s="7"/>
      <c r="I190" s="7"/>
    </row>
    <row r="191" spans="1:10" ht="24" x14ac:dyDescent="0.25">
      <c r="A191" s="102" t="s">
        <v>430</v>
      </c>
      <c r="B191" s="249" t="s">
        <v>429</v>
      </c>
      <c r="C191" s="72" t="s">
        <v>256</v>
      </c>
      <c r="D191" s="119">
        <f t="shared" si="3"/>
        <v>304.7</v>
      </c>
      <c r="E191" s="118">
        <v>11.3</v>
      </c>
      <c r="F191" s="119"/>
      <c r="G191" s="119">
        <v>293.39999999999998</v>
      </c>
      <c r="H191" s="7"/>
      <c r="I191" s="7"/>
    </row>
    <row r="192" spans="1:10" ht="24" x14ac:dyDescent="0.25">
      <c r="A192" s="65" t="s">
        <v>343</v>
      </c>
      <c r="B192" s="94" t="s">
        <v>342</v>
      </c>
      <c r="C192" s="72" t="s">
        <v>256</v>
      </c>
      <c r="D192" s="119">
        <f t="shared" si="3"/>
        <v>897.2</v>
      </c>
      <c r="E192" s="118"/>
      <c r="F192" s="119"/>
      <c r="G192" s="119">
        <v>897.2</v>
      </c>
      <c r="H192" s="7"/>
      <c r="I192" s="7"/>
    </row>
    <row r="193" spans="1:9" ht="24" x14ac:dyDescent="0.25">
      <c r="A193" s="65" t="s">
        <v>390</v>
      </c>
      <c r="B193" s="220" t="s">
        <v>389</v>
      </c>
      <c r="C193" s="72" t="s">
        <v>256</v>
      </c>
      <c r="D193" s="119">
        <f t="shared" si="3"/>
        <v>23.3</v>
      </c>
      <c r="E193" s="118"/>
      <c r="F193" s="119"/>
      <c r="G193" s="119">
        <v>23.3</v>
      </c>
      <c r="H193" s="7"/>
      <c r="I193" s="7"/>
    </row>
    <row r="194" spans="1:9" x14ac:dyDescent="0.25">
      <c r="A194" s="65" t="s">
        <v>341</v>
      </c>
      <c r="B194" s="139" t="s">
        <v>340</v>
      </c>
      <c r="C194" s="72" t="s">
        <v>256</v>
      </c>
      <c r="D194" s="114">
        <f t="shared" si="3"/>
        <v>103.7</v>
      </c>
      <c r="E194" s="118"/>
      <c r="F194" s="119"/>
      <c r="G194" s="119">
        <v>103.7</v>
      </c>
      <c r="H194" s="7"/>
      <c r="I194" s="7"/>
    </row>
    <row r="195" spans="1:9" ht="15.6" x14ac:dyDescent="0.3">
      <c r="A195" s="201"/>
      <c r="B195" s="202" t="s">
        <v>213</v>
      </c>
      <c r="C195" s="203"/>
      <c r="D195" s="204">
        <f t="shared" si="3"/>
        <v>452.1</v>
      </c>
      <c r="E195" s="198">
        <f>E196+E200</f>
        <v>435.1</v>
      </c>
      <c r="F195" s="198">
        <f>F196+F200</f>
        <v>309.5</v>
      </c>
      <c r="G195" s="198">
        <f>G196+G200</f>
        <v>17</v>
      </c>
      <c r="H195" s="7"/>
      <c r="I195" s="7"/>
    </row>
    <row r="196" spans="1:9" ht="15.6" x14ac:dyDescent="0.25">
      <c r="A196" s="65"/>
      <c r="B196" s="159" t="s">
        <v>115</v>
      </c>
      <c r="C196" s="169"/>
      <c r="D196" s="162">
        <f t="shared" ref="D196:D224" si="4">E196+G196</f>
        <v>52</v>
      </c>
      <c r="E196" s="163">
        <f>E197+E198</f>
        <v>35</v>
      </c>
      <c r="F196" s="163">
        <f>F197+F198</f>
        <v>0</v>
      </c>
      <c r="G196" s="163">
        <f>G197+G198</f>
        <v>17</v>
      </c>
      <c r="H196" s="7"/>
      <c r="I196" s="7"/>
    </row>
    <row r="197" spans="1:9" x14ac:dyDescent="0.25">
      <c r="A197" s="65" t="s">
        <v>230</v>
      </c>
      <c r="B197" s="66" t="s">
        <v>229</v>
      </c>
      <c r="C197" s="102" t="s">
        <v>197</v>
      </c>
      <c r="D197" s="114">
        <f t="shared" si="4"/>
        <v>5.3</v>
      </c>
      <c r="E197" s="118">
        <v>5.3</v>
      </c>
      <c r="F197" s="123"/>
      <c r="G197" s="123"/>
      <c r="H197" s="7"/>
      <c r="I197" s="7"/>
    </row>
    <row r="198" spans="1:9" ht="24" x14ac:dyDescent="0.25">
      <c r="A198" s="234" t="s">
        <v>92</v>
      </c>
      <c r="B198" s="93" t="s">
        <v>163</v>
      </c>
      <c r="C198" s="109" t="s">
        <v>228</v>
      </c>
      <c r="D198" s="122">
        <f t="shared" si="4"/>
        <v>46.7</v>
      </c>
      <c r="E198" s="120">
        <f>E199</f>
        <v>29.7</v>
      </c>
      <c r="F198" s="120">
        <f>F199</f>
        <v>0</v>
      </c>
      <c r="G198" s="120">
        <f>G199</f>
        <v>17</v>
      </c>
      <c r="H198" s="7"/>
      <c r="I198" s="7"/>
    </row>
    <row r="199" spans="1:9" x14ac:dyDescent="0.25">
      <c r="A199" s="102"/>
      <c r="B199" s="94" t="s">
        <v>54</v>
      </c>
      <c r="C199" s="95" t="s">
        <v>228</v>
      </c>
      <c r="D199" s="114">
        <f t="shared" si="4"/>
        <v>46.7</v>
      </c>
      <c r="E199" s="118">
        <v>29.7</v>
      </c>
      <c r="F199" s="118"/>
      <c r="G199" s="118">
        <v>17</v>
      </c>
      <c r="H199" s="7"/>
      <c r="I199" s="7"/>
    </row>
    <row r="200" spans="1:9" ht="27.6" x14ac:dyDescent="0.25">
      <c r="A200" s="237"/>
      <c r="B200" s="160" t="s">
        <v>304</v>
      </c>
      <c r="C200" s="172"/>
      <c r="D200" s="162">
        <f t="shared" si="4"/>
        <v>400.1</v>
      </c>
      <c r="E200" s="163">
        <f>E201+E203</f>
        <v>400.1</v>
      </c>
      <c r="F200" s="163">
        <f>F201+F203</f>
        <v>309.5</v>
      </c>
      <c r="G200" s="163">
        <f>G201+G203</f>
        <v>0</v>
      </c>
      <c r="H200" s="7"/>
      <c r="I200" s="7"/>
    </row>
    <row r="201" spans="1:9" ht="13.8" x14ac:dyDescent="0.25">
      <c r="A201" s="237"/>
      <c r="B201" s="67" t="s">
        <v>32</v>
      </c>
      <c r="C201" s="172"/>
      <c r="D201" s="122">
        <f t="shared" si="4"/>
        <v>72.099999999999994</v>
      </c>
      <c r="E201" s="120">
        <f>E202</f>
        <v>72.099999999999994</v>
      </c>
      <c r="F201" s="120">
        <f>F202</f>
        <v>70.599999999999994</v>
      </c>
      <c r="G201" s="120">
        <f>G202</f>
        <v>0</v>
      </c>
      <c r="H201" s="230"/>
      <c r="I201" s="7"/>
    </row>
    <row r="202" spans="1:9" x14ac:dyDescent="0.25">
      <c r="A202" s="102" t="s">
        <v>305</v>
      </c>
      <c r="B202" s="66" t="s">
        <v>306</v>
      </c>
      <c r="C202" s="72" t="s">
        <v>197</v>
      </c>
      <c r="D202" s="119">
        <f t="shared" si="4"/>
        <v>72.099999999999994</v>
      </c>
      <c r="E202" s="118">
        <v>72.099999999999994</v>
      </c>
      <c r="F202" s="118">
        <v>70.599999999999994</v>
      </c>
      <c r="G202" s="118"/>
      <c r="H202" s="7"/>
      <c r="I202" s="7"/>
    </row>
    <row r="203" spans="1:9" x14ac:dyDescent="0.25">
      <c r="A203" s="65"/>
      <c r="B203" s="81" t="s">
        <v>50</v>
      </c>
      <c r="C203" s="72"/>
      <c r="D203" s="122">
        <f t="shared" si="4"/>
        <v>328.00000000000006</v>
      </c>
      <c r="E203" s="120">
        <f>E204+E205+E206</f>
        <v>328.00000000000006</v>
      </c>
      <c r="F203" s="120">
        <f>F204+F205+F206</f>
        <v>238.9</v>
      </c>
      <c r="G203" s="120">
        <f>G204+G205+G206</f>
        <v>0</v>
      </c>
      <c r="H203" s="7"/>
      <c r="I203" s="7"/>
    </row>
    <row r="204" spans="1:9" x14ac:dyDescent="0.25">
      <c r="A204" s="65" t="s">
        <v>93</v>
      </c>
      <c r="B204" s="66" t="s">
        <v>307</v>
      </c>
      <c r="C204" s="72" t="s">
        <v>198</v>
      </c>
      <c r="D204" s="114">
        <f t="shared" si="4"/>
        <v>109.9</v>
      </c>
      <c r="E204" s="118">
        <v>109.9</v>
      </c>
      <c r="F204" s="118">
        <v>84.4</v>
      </c>
      <c r="G204" s="118"/>
      <c r="H204" s="7"/>
      <c r="I204" s="7"/>
    </row>
    <row r="205" spans="1:9" x14ac:dyDescent="0.25">
      <c r="A205" s="102" t="s">
        <v>305</v>
      </c>
      <c r="B205" s="66" t="s">
        <v>306</v>
      </c>
      <c r="C205" s="72" t="s">
        <v>198</v>
      </c>
      <c r="D205" s="119">
        <f t="shared" si="4"/>
        <v>195.8</v>
      </c>
      <c r="E205" s="118">
        <v>195.8</v>
      </c>
      <c r="F205" s="118">
        <v>154.5</v>
      </c>
      <c r="G205" s="118"/>
      <c r="H205" s="7"/>
      <c r="I205" s="7"/>
    </row>
    <row r="206" spans="1:9" x14ac:dyDescent="0.25">
      <c r="A206" s="102" t="s">
        <v>444</v>
      </c>
      <c r="B206" s="66" t="s">
        <v>445</v>
      </c>
      <c r="C206" s="72" t="s">
        <v>198</v>
      </c>
      <c r="D206" s="119">
        <f t="shared" si="4"/>
        <v>22.3</v>
      </c>
      <c r="E206" s="118">
        <v>22.3</v>
      </c>
      <c r="F206" s="118"/>
      <c r="G206" s="118"/>
      <c r="H206" s="7"/>
      <c r="I206" s="7"/>
    </row>
    <row r="207" spans="1:9" ht="15.6" x14ac:dyDescent="0.3">
      <c r="A207" s="201"/>
      <c r="B207" s="202" t="s">
        <v>214</v>
      </c>
      <c r="C207" s="205"/>
      <c r="D207" s="192">
        <f t="shared" si="4"/>
        <v>2652.5</v>
      </c>
      <c r="E207" s="198">
        <f>E209+E221+E224+E227+E230+E233</f>
        <v>2545.4</v>
      </c>
      <c r="F207" s="198">
        <f>F209+F221+F224+F227+F230+F233</f>
        <v>1882.7</v>
      </c>
      <c r="G207" s="198">
        <f>G209+G221+G224+G227+G230+G233</f>
        <v>107.1</v>
      </c>
      <c r="H207" s="7"/>
      <c r="I207" s="7"/>
    </row>
    <row r="208" spans="1:9" ht="15.6" x14ac:dyDescent="0.25">
      <c r="A208" s="65"/>
      <c r="B208" s="159" t="s">
        <v>115</v>
      </c>
      <c r="C208" s="174"/>
      <c r="D208" s="153">
        <f t="shared" si="4"/>
        <v>219.50000000000003</v>
      </c>
      <c r="E208" s="163">
        <f>E209</f>
        <v>208.60000000000002</v>
      </c>
      <c r="F208" s="163">
        <f>F209</f>
        <v>0</v>
      </c>
      <c r="G208" s="163">
        <f>G209</f>
        <v>10.899999999999999</v>
      </c>
      <c r="H208" s="7"/>
      <c r="I208" s="7"/>
    </row>
    <row r="209" spans="1:19" x14ac:dyDescent="0.25">
      <c r="A209" s="65"/>
      <c r="B209" s="67" t="s">
        <v>32</v>
      </c>
      <c r="C209" s="80" t="s">
        <v>197</v>
      </c>
      <c r="D209" s="116">
        <f t="shared" si="4"/>
        <v>219.50000000000003</v>
      </c>
      <c r="E209" s="120">
        <f>E210+E211+E212+E213+E214+E215+E216+E217+E218+E219+E220</f>
        <v>208.60000000000002</v>
      </c>
      <c r="F209" s="120">
        <f>F210+F211+F212+F213+F214+F215+F216+F217+F218+F219+F220</f>
        <v>0</v>
      </c>
      <c r="G209" s="120">
        <f>G210+G211+G212+G213+G214+G215+G216+G217+G218+G219+G220</f>
        <v>10.899999999999999</v>
      </c>
      <c r="H209" s="7"/>
      <c r="I209" s="7"/>
    </row>
    <row r="210" spans="1:19" x14ac:dyDescent="0.25">
      <c r="A210" s="96" t="s">
        <v>95</v>
      </c>
      <c r="B210" s="66" t="s">
        <v>350</v>
      </c>
      <c r="C210" s="65" t="s">
        <v>197</v>
      </c>
      <c r="D210" s="119">
        <f t="shared" si="4"/>
        <v>25</v>
      </c>
      <c r="E210" s="118">
        <v>25</v>
      </c>
      <c r="F210" s="126"/>
      <c r="G210" s="126"/>
      <c r="H210" s="7"/>
      <c r="I210" s="7"/>
    </row>
    <row r="211" spans="1:19" ht="24" x14ac:dyDescent="0.25">
      <c r="A211" s="96" t="s">
        <v>295</v>
      </c>
      <c r="B211" s="66" t="s">
        <v>296</v>
      </c>
      <c r="C211" s="65" t="s">
        <v>197</v>
      </c>
      <c r="D211" s="119">
        <f t="shared" si="4"/>
        <v>8.6999999999999993</v>
      </c>
      <c r="E211" s="118">
        <v>2.4</v>
      </c>
      <c r="F211" s="126"/>
      <c r="G211" s="119">
        <v>6.3</v>
      </c>
      <c r="H211" s="7"/>
      <c r="I211" s="7"/>
    </row>
    <row r="212" spans="1:19" x14ac:dyDescent="0.25">
      <c r="A212" s="96" t="s">
        <v>232</v>
      </c>
      <c r="B212" s="66" t="s">
        <v>231</v>
      </c>
      <c r="C212" s="65" t="s">
        <v>197</v>
      </c>
      <c r="D212" s="119">
        <f t="shared" si="4"/>
        <v>23</v>
      </c>
      <c r="E212" s="118">
        <v>23</v>
      </c>
      <c r="F212" s="126"/>
      <c r="G212" s="126"/>
      <c r="H212" s="7"/>
      <c r="I212" s="7"/>
    </row>
    <row r="213" spans="1:19" ht="24" x14ac:dyDescent="0.25">
      <c r="A213" s="96" t="s">
        <v>97</v>
      </c>
      <c r="B213" s="66" t="s">
        <v>257</v>
      </c>
      <c r="C213" s="65" t="s">
        <v>197</v>
      </c>
      <c r="D213" s="119">
        <f t="shared" si="4"/>
        <v>22</v>
      </c>
      <c r="E213" s="118">
        <v>17.399999999999999</v>
      </c>
      <c r="F213" s="127"/>
      <c r="G213" s="118">
        <v>4.5999999999999996</v>
      </c>
      <c r="H213" s="7"/>
      <c r="I213" s="7"/>
    </row>
    <row r="214" spans="1:19" ht="24" x14ac:dyDescent="0.25">
      <c r="A214" s="96" t="s">
        <v>96</v>
      </c>
      <c r="B214" s="66" t="s">
        <v>258</v>
      </c>
      <c r="C214" s="65" t="s">
        <v>197</v>
      </c>
      <c r="D214" s="119">
        <f t="shared" si="4"/>
        <v>9.1999999999999993</v>
      </c>
      <c r="E214" s="118">
        <v>9.1999999999999993</v>
      </c>
      <c r="F214" s="126"/>
      <c r="G214" s="119"/>
      <c r="H214" s="7"/>
      <c r="I214" s="7"/>
    </row>
    <row r="215" spans="1:19" x14ac:dyDescent="0.25">
      <c r="A215" s="65" t="s">
        <v>98</v>
      </c>
      <c r="B215" s="66" t="s">
        <v>28</v>
      </c>
      <c r="C215" s="65" t="s">
        <v>197</v>
      </c>
      <c r="D215" s="114">
        <f t="shared" si="4"/>
        <v>79.8</v>
      </c>
      <c r="E215" s="118">
        <v>79.8</v>
      </c>
      <c r="F215" s="126"/>
      <c r="G215" s="119"/>
      <c r="H215" s="7"/>
      <c r="I215" s="7"/>
    </row>
    <row r="216" spans="1:19" x14ac:dyDescent="0.25">
      <c r="A216" s="65" t="s">
        <v>99</v>
      </c>
      <c r="B216" s="66" t="s">
        <v>29</v>
      </c>
      <c r="C216" s="65" t="s">
        <v>197</v>
      </c>
      <c r="D216" s="114">
        <f t="shared" si="4"/>
        <v>5.4</v>
      </c>
      <c r="E216" s="118">
        <v>5.4</v>
      </c>
      <c r="F216" s="127"/>
      <c r="G216" s="118"/>
      <c r="H216" s="7"/>
      <c r="I216" s="7"/>
    </row>
    <row r="217" spans="1:19" x14ac:dyDescent="0.25">
      <c r="A217" s="65" t="s">
        <v>147</v>
      </c>
      <c r="B217" s="66" t="s">
        <v>146</v>
      </c>
      <c r="C217" s="65" t="s">
        <v>197</v>
      </c>
      <c r="D217" s="114">
        <f t="shared" si="4"/>
        <v>10</v>
      </c>
      <c r="E217" s="118">
        <v>10</v>
      </c>
      <c r="F217" s="127"/>
      <c r="G217" s="118"/>
      <c r="H217" s="7"/>
      <c r="I217" s="7"/>
    </row>
    <row r="218" spans="1:19" ht="24" x14ac:dyDescent="0.25">
      <c r="A218" s="102" t="s">
        <v>181</v>
      </c>
      <c r="B218" s="66" t="s">
        <v>180</v>
      </c>
      <c r="C218" s="65" t="s">
        <v>197</v>
      </c>
      <c r="D218" s="119">
        <f t="shared" si="4"/>
        <v>7.4</v>
      </c>
      <c r="E218" s="118">
        <v>7.4</v>
      </c>
      <c r="F218" s="127"/>
      <c r="G218" s="118"/>
      <c r="I218" s="7"/>
    </row>
    <row r="219" spans="1:19" x14ac:dyDescent="0.25">
      <c r="A219" s="65" t="s">
        <v>183</v>
      </c>
      <c r="B219" s="66" t="s">
        <v>182</v>
      </c>
      <c r="C219" s="65" t="s">
        <v>197</v>
      </c>
      <c r="D219" s="114">
        <f t="shared" si="4"/>
        <v>15</v>
      </c>
      <c r="E219" s="118">
        <v>15</v>
      </c>
      <c r="F219" s="127"/>
      <c r="G219" s="118"/>
      <c r="I219" s="7"/>
    </row>
    <row r="220" spans="1:19" ht="15.6" x14ac:dyDescent="0.3">
      <c r="A220" s="65" t="s">
        <v>204</v>
      </c>
      <c r="B220" s="66" t="s">
        <v>203</v>
      </c>
      <c r="C220" s="65" t="s">
        <v>197</v>
      </c>
      <c r="D220" s="114">
        <f t="shared" si="4"/>
        <v>14</v>
      </c>
      <c r="E220" s="118">
        <v>14</v>
      </c>
      <c r="F220" s="127"/>
      <c r="G220" s="118"/>
      <c r="I220" s="7"/>
      <c r="M220" s="259"/>
      <c r="N220" s="260"/>
      <c r="O220" s="55"/>
      <c r="P220" s="56"/>
      <c r="Q220" s="57"/>
      <c r="R220" s="57"/>
      <c r="S220" s="57"/>
    </row>
    <row r="221" spans="1:19" ht="15.6" x14ac:dyDescent="0.3">
      <c r="A221" s="157"/>
      <c r="B221" s="152" t="s">
        <v>8</v>
      </c>
      <c r="C221" s="171"/>
      <c r="D221" s="155">
        <f t="shared" si="4"/>
        <v>753.5</v>
      </c>
      <c r="E221" s="164">
        <f>E222+E223</f>
        <v>742.7</v>
      </c>
      <c r="F221" s="164">
        <f>F222+F223</f>
        <v>582.5</v>
      </c>
      <c r="G221" s="164">
        <f>G222+G223</f>
        <v>10.8</v>
      </c>
      <c r="I221" s="228"/>
      <c r="M221" s="259"/>
      <c r="N221" s="260"/>
      <c r="O221" s="55"/>
      <c r="P221" s="56"/>
      <c r="Q221" s="57"/>
      <c r="R221" s="57"/>
      <c r="S221" s="57"/>
    </row>
    <row r="222" spans="1:19" ht="15.6" x14ac:dyDescent="0.3">
      <c r="A222" s="65" t="s">
        <v>105</v>
      </c>
      <c r="B222" s="68" t="s">
        <v>7</v>
      </c>
      <c r="C222" s="65" t="s">
        <v>197</v>
      </c>
      <c r="D222" s="119">
        <f t="shared" si="4"/>
        <v>745.8</v>
      </c>
      <c r="E222" s="118">
        <v>735</v>
      </c>
      <c r="F222" s="118">
        <v>582.5</v>
      </c>
      <c r="G222" s="118">
        <v>10.8</v>
      </c>
      <c r="H222" s="227"/>
      <c r="I222" s="228"/>
      <c r="M222" s="259"/>
      <c r="N222" s="260"/>
      <c r="O222" s="55"/>
      <c r="P222" s="56"/>
      <c r="Q222" s="57"/>
      <c r="R222" s="57"/>
      <c r="S222" s="57"/>
    </row>
    <row r="223" spans="1:19" ht="15.6" x14ac:dyDescent="0.3">
      <c r="A223" s="65" t="s">
        <v>105</v>
      </c>
      <c r="B223" s="68" t="s">
        <v>110</v>
      </c>
      <c r="C223" s="65" t="s">
        <v>199</v>
      </c>
      <c r="D223" s="114">
        <f t="shared" si="4"/>
        <v>7.7</v>
      </c>
      <c r="E223" s="118">
        <v>7.7</v>
      </c>
      <c r="F223" s="118"/>
      <c r="G223" s="118"/>
      <c r="I223" s="228"/>
      <c r="M223" s="59"/>
      <c r="N223" s="60"/>
      <c r="O223" s="55"/>
      <c r="P223" s="56"/>
      <c r="Q223" s="57"/>
      <c r="R223" s="57"/>
      <c r="S223" s="57"/>
    </row>
    <row r="224" spans="1:19" ht="15.6" x14ac:dyDescent="0.3">
      <c r="A224" s="157"/>
      <c r="B224" s="152" t="s">
        <v>9</v>
      </c>
      <c r="C224" s="171"/>
      <c r="D224" s="155">
        <f t="shared" si="4"/>
        <v>901.4</v>
      </c>
      <c r="E224" s="164">
        <f>E225+E226</f>
        <v>883</v>
      </c>
      <c r="F224" s="164">
        <f>F225+F226</f>
        <v>731.3</v>
      </c>
      <c r="G224" s="164">
        <f>G225+G226</f>
        <v>18.399999999999999</v>
      </c>
      <c r="I224" s="228"/>
      <c r="M224" s="59"/>
      <c r="N224" s="60"/>
      <c r="O224" s="55"/>
      <c r="P224" s="56"/>
      <c r="Q224" s="57"/>
      <c r="R224" s="57"/>
      <c r="S224" s="57"/>
    </row>
    <row r="225" spans="1:19" ht="15.6" x14ac:dyDescent="0.3">
      <c r="A225" s="65" t="s">
        <v>105</v>
      </c>
      <c r="B225" s="68" t="s">
        <v>7</v>
      </c>
      <c r="C225" s="65" t="s">
        <v>197</v>
      </c>
      <c r="D225" s="114">
        <f t="shared" ref="D225:D249" si="5">E225+G225</f>
        <v>845.3</v>
      </c>
      <c r="E225" s="118">
        <v>845.3</v>
      </c>
      <c r="F225" s="118">
        <v>707.4</v>
      </c>
      <c r="G225" s="118"/>
      <c r="H225" s="226"/>
      <c r="I225" s="228"/>
      <c r="M225" s="259"/>
      <c r="N225" s="260"/>
      <c r="O225" s="55"/>
      <c r="P225" s="56"/>
      <c r="Q225" s="57"/>
      <c r="R225" s="58"/>
      <c r="S225" s="58"/>
    </row>
    <row r="226" spans="1:19" ht="15.6" x14ac:dyDescent="0.3">
      <c r="A226" s="65" t="s">
        <v>105</v>
      </c>
      <c r="B226" s="68" t="s">
        <v>110</v>
      </c>
      <c r="C226" s="65" t="s">
        <v>199</v>
      </c>
      <c r="D226" s="119">
        <f t="shared" si="5"/>
        <v>56.1</v>
      </c>
      <c r="E226" s="118">
        <v>37.700000000000003</v>
      </c>
      <c r="F226" s="118">
        <v>23.9</v>
      </c>
      <c r="G226" s="118">
        <v>18.399999999999999</v>
      </c>
      <c r="I226" s="7"/>
      <c r="M226" s="259"/>
      <c r="N226" s="260"/>
      <c r="O226" s="55"/>
      <c r="P226" s="56"/>
      <c r="Q226" s="57"/>
      <c r="R226" s="58"/>
      <c r="S226" s="58"/>
    </row>
    <row r="227" spans="1:19" ht="15.6" x14ac:dyDescent="0.3">
      <c r="A227" s="157"/>
      <c r="B227" s="152" t="s">
        <v>114</v>
      </c>
      <c r="C227" s="171"/>
      <c r="D227" s="155">
        <f t="shared" si="5"/>
        <v>563.9</v>
      </c>
      <c r="E227" s="164">
        <f>E228+E229</f>
        <v>497.6</v>
      </c>
      <c r="F227" s="164">
        <f>F228+F229</f>
        <v>395.3</v>
      </c>
      <c r="G227" s="164">
        <f>G228+G229</f>
        <v>66.3</v>
      </c>
      <c r="I227" s="7"/>
      <c r="M227" s="59"/>
      <c r="N227" s="60"/>
      <c r="O227" s="55"/>
      <c r="P227" s="56"/>
      <c r="Q227" s="57"/>
      <c r="R227" s="58"/>
      <c r="S227" s="58"/>
    </row>
    <row r="228" spans="1:19" ht="15.6" x14ac:dyDescent="0.3">
      <c r="A228" s="65" t="s">
        <v>105</v>
      </c>
      <c r="B228" s="68" t="s">
        <v>7</v>
      </c>
      <c r="C228" s="65" t="s">
        <v>197</v>
      </c>
      <c r="D228" s="119">
        <f t="shared" si="5"/>
        <v>449.9</v>
      </c>
      <c r="E228" s="118">
        <v>387.7</v>
      </c>
      <c r="F228" s="118">
        <v>334.3</v>
      </c>
      <c r="G228" s="118">
        <v>62.2</v>
      </c>
      <c r="I228" s="7"/>
      <c r="M228" s="59"/>
      <c r="N228" s="60"/>
      <c r="O228" s="55"/>
      <c r="P228" s="56"/>
      <c r="Q228" s="57"/>
      <c r="R228" s="58"/>
      <c r="S228" s="58"/>
    </row>
    <row r="229" spans="1:19" ht="15.6" x14ac:dyDescent="0.3">
      <c r="A229" s="65" t="s">
        <v>105</v>
      </c>
      <c r="B229" s="68" t="s">
        <v>110</v>
      </c>
      <c r="C229" s="65" t="s">
        <v>199</v>
      </c>
      <c r="D229" s="119">
        <f t="shared" si="5"/>
        <v>114</v>
      </c>
      <c r="E229" s="118">
        <v>109.9</v>
      </c>
      <c r="F229" s="118">
        <v>61</v>
      </c>
      <c r="G229" s="118">
        <v>4.0999999999999996</v>
      </c>
      <c r="H229" s="229"/>
      <c r="I229" s="7"/>
      <c r="M229" s="59"/>
      <c r="N229" s="60"/>
      <c r="O229" s="55"/>
      <c r="P229" s="56"/>
      <c r="Q229" s="57"/>
      <c r="R229" s="58"/>
      <c r="S229" s="58"/>
    </row>
    <row r="230" spans="1:19" ht="31.2" x14ac:dyDescent="0.3">
      <c r="A230" s="169"/>
      <c r="B230" s="175" t="s">
        <v>113</v>
      </c>
      <c r="C230" s="169"/>
      <c r="D230" s="155">
        <f t="shared" si="5"/>
        <v>31.6</v>
      </c>
      <c r="E230" s="156">
        <f>E231+E232</f>
        <v>31.6</v>
      </c>
      <c r="F230" s="156">
        <f>F231+F232</f>
        <v>25.9</v>
      </c>
      <c r="G230" s="156">
        <f>G231+G232</f>
        <v>0</v>
      </c>
      <c r="I230" s="7"/>
      <c r="M230" s="59"/>
      <c r="N230" s="60"/>
      <c r="O230" s="55"/>
      <c r="P230" s="56"/>
      <c r="Q230" s="57"/>
      <c r="R230" s="58"/>
      <c r="S230" s="58"/>
    </row>
    <row r="231" spans="1:19" ht="15.6" x14ac:dyDescent="0.3">
      <c r="A231" s="65" t="s">
        <v>105</v>
      </c>
      <c r="B231" s="68" t="s">
        <v>7</v>
      </c>
      <c r="C231" s="65" t="s">
        <v>197</v>
      </c>
      <c r="D231" s="114">
        <f t="shared" si="5"/>
        <v>30.3</v>
      </c>
      <c r="E231" s="118">
        <v>30.3</v>
      </c>
      <c r="F231" s="118">
        <v>25.9</v>
      </c>
      <c r="G231" s="118"/>
      <c r="H231" s="50"/>
      <c r="I231" s="7"/>
      <c r="J231" s="3"/>
      <c r="M231" s="59"/>
      <c r="N231" s="60"/>
      <c r="O231" s="55"/>
      <c r="P231" s="56"/>
      <c r="Q231" s="57"/>
      <c r="R231" s="58"/>
      <c r="S231" s="58"/>
    </row>
    <row r="232" spans="1:19" ht="15.6" x14ac:dyDescent="0.3">
      <c r="A232" s="65" t="s">
        <v>105</v>
      </c>
      <c r="B232" s="68" t="s">
        <v>110</v>
      </c>
      <c r="C232" s="65" t="s">
        <v>199</v>
      </c>
      <c r="D232" s="114">
        <f t="shared" si="5"/>
        <v>1.3</v>
      </c>
      <c r="E232" s="118">
        <v>1.3</v>
      </c>
      <c r="F232" s="118"/>
      <c r="G232" s="118"/>
      <c r="M232" s="59"/>
      <c r="N232" s="60"/>
      <c r="O232" s="55"/>
      <c r="P232" s="56"/>
      <c r="Q232" s="57"/>
      <c r="R232" s="58"/>
      <c r="S232" s="58"/>
    </row>
    <row r="233" spans="1:19" ht="15.6" x14ac:dyDescent="0.3">
      <c r="A233" s="157"/>
      <c r="B233" s="152" t="s">
        <v>10</v>
      </c>
      <c r="C233" s="171"/>
      <c r="D233" s="155">
        <f t="shared" si="5"/>
        <v>182.59999999999997</v>
      </c>
      <c r="E233" s="164">
        <f>E234+E235</f>
        <v>181.89999999999998</v>
      </c>
      <c r="F233" s="164">
        <f>F234+F235</f>
        <v>147.69999999999999</v>
      </c>
      <c r="G233" s="164">
        <f>G234+G235</f>
        <v>0.7</v>
      </c>
      <c r="J233" s="6"/>
      <c r="M233" s="59"/>
      <c r="N233" s="60"/>
      <c r="O233" s="55"/>
      <c r="P233" s="56"/>
      <c r="Q233" s="57"/>
      <c r="R233" s="58"/>
      <c r="S233" s="58"/>
    </row>
    <row r="234" spans="1:19" ht="15.6" x14ac:dyDescent="0.3">
      <c r="A234" s="65" t="s">
        <v>105</v>
      </c>
      <c r="B234" s="68" t="s">
        <v>7</v>
      </c>
      <c r="C234" s="65" t="s">
        <v>197</v>
      </c>
      <c r="D234" s="114">
        <f t="shared" si="5"/>
        <v>181.89999999999998</v>
      </c>
      <c r="E234" s="118">
        <v>181.2</v>
      </c>
      <c r="F234" s="118">
        <v>147.69999999999999</v>
      </c>
      <c r="G234" s="118">
        <v>0.7</v>
      </c>
      <c r="M234" s="59"/>
      <c r="N234" s="60"/>
      <c r="O234" s="55"/>
      <c r="P234" s="56"/>
      <c r="Q234" s="57"/>
      <c r="R234" s="58"/>
      <c r="S234" s="58"/>
    </row>
    <row r="235" spans="1:19" ht="15.6" x14ac:dyDescent="0.3">
      <c r="A235" s="65" t="s">
        <v>105</v>
      </c>
      <c r="B235" s="68" t="s">
        <v>110</v>
      </c>
      <c r="C235" s="65" t="s">
        <v>199</v>
      </c>
      <c r="D235" s="114">
        <f t="shared" si="5"/>
        <v>0.7</v>
      </c>
      <c r="E235" s="118">
        <v>0.7</v>
      </c>
      <c r="F235" s="118"/>
      <c r="G235" s="118"/>
      <c r="H235" s="6"/>
      <c r="M235" s="59"/>
      <c r="N235" s="60"/>
      <c r="O235" s="55"/>
      <c r="P235" s="56"/>
      <c r="Q235" s="57"/>
      <c r="R235" s="58"/>
      <c r="S235" s="58"/>
    </row>
    <row r="236" spans="1:19" ht="15.6" x14ac:dyDescent="0.3">
      <c r="A236" s="194"/>
      <c r="B236" s="190" t="s">
        <v>215</v>
      </c>
      <c r="C236" s="200"/>
      <c r="D236" s="192">
        <f t="shared" si="5"/>
        <v>17240.2</v>
      </c>
      <c r="E236" s="198">
        <f>E237+E255+E261+E267+E273+E279+E285+E290+E295+E300+E306+E311+E316+E323+E328+E333+E338+E343+E348+E353+E357+E361+E366+E371+E376+E381</f>
        <v>17079.600000000002</v>
      </c>
      <c r="F236" s="198">
        <f>F237+F255+F261+F267+F273+F279+F285+F290+F295+F300+F306+F311+F316+F323+F328+F333+F338+F343+F348+F353+F357+F361+F366+F371+F376+F381</f>
        <v>14066.5</v>
      </c>
      <c r="G236" s="198">
        <f>G237+G255+G261+G267+G273+G279+G285+G290+G295+G300+G306+G311+G316+G323+G328+G333+G338+G343+G348+G353+G357+G361+G366+G371+G376+G381</f>
        <v>160.6</v>
      </c>
      <c r="H236" s="6"/>
      <c r="M236" s="59"/>
      <c r="N236" s="60"/>
      <c r="O236" s="55"/>
      <c r="P236" s="56"/>
      <c r="Q236" s="57"/>
      <c r="R236" s="58"/>
      <c r="S236" s="58"/>
    </row>
    <row r="237" spans="1:19" ht="15.6" x14ac:dyDescent="0.3">
      <c r="A237" s="157"/>
      <c r="B237" s="159" t="s">
        <v>115</v>
      </c>
      <c r="C237" s="176"/>
      <c r="D237" s="153">
        <f t="shared" si="5"/>
        <v>1988</v>
      </c>
      <c r="E237" s="163">
        <f>E238+E249+E252+E253</f>
        <v>1906.4</v>
      </c>
      <c r="F237" s="163">
        <f>F238+F249+F252+F253</f>
        <v>1328.3</v>
      </c>
      <c r="G237" s="163">
        <f>G238+G249+G252+G253</f>
        <v>81.599999999999994</v>
      </c>
      <c r="H237" s="6"/>
      <c r="M237" s="59"/>
      <c r="N237" s="60"/>
      <c r="O237" s="55"/>
      <c r="P237" s="56"/>
      <c r="Q237" s="57"/>
      <c r="R237" s="58"/>
      <c r="S237" s="58"/>
    </row>
    <row r="238" spans="1:19" ht="15.6" x14ac:dyDescent="0.3">
      <c r="A238" s="85"/>
      <c r="B238" s="69" t="s">
        <v>79</v>
      </c>
      <c r="C238" s="70" t="s">
        <v>197</v>
      </c>
      <c r="D238" s="122">
        <f t="shared" si="5"/>
        <v>317.60000000000002</v>
      </c>
      <c r="E238" s="120">
        <f>E239+E240+E241+E242+E243+E244+E245+E246+E247+E248</f>
        <v>294.8</v>
      </c>
      <c r="F238" s="120">
        <f>F239+F240+F241+F242+F243+F244+F245+F246+F247+F248</f>
        <v>0</v>
      </c>
      <c r="G238" s="120">
        <f>G239+G240+G241+G242+G243+G244+G245+G246+G247+G248</f>
        <v>22.8</v>
      </c>
      <c r="H238" s="3"/>
      <c r="J238" s="6"/>
      <c r="M238" s="59"/>
      <c r="N238" s="60"/>
      <c r="O238" s="55"/>
      <c r="P238" s="56"/>
      <c r="Q238" s="57"/>
      <c r="R238" s="58"/>
      <c r="S238" s="58"/>
    </row>
    <row r="239" spans="1:19" ht="36.6" x14ac:dyDescent="0.3">
      <c r="A239" s="142" t="s">
        <v>184</v>
      </c>
      <c r="B239" s="66" t="s">
        <v>351</v>
      </c>
      <c r="C239" s="72" t="s">
        <v>197</v>
      </c>
      <c r="D239" s="119">
        <f t="shared" si="5"/>
        <v>21.5</v>
      </c>
      <c r="E239" s="118">
        <v>21.5</v>
      </c>
      <c r="F239" s="119"/>
      <c r="G239" s="119"/>
      <c r="M239" s="59"/>
      <c r="N239" s="60"/>
      <c r="O239" s="55"/>
      <c r="P239" s="56"/>
      <c r="Q239" s="57"/>
      <c r="R239" s="58"/>
      <c r="S239" s="58"/>
    </row>
    <row r="240" spans="1:19" ht="15.6" x14ac:dyDescent="0.3">
      <c r="A240" s="65" t="s">
        <v>236</v>
      </c>
      <c r="B240" s="66" t="s">
        <v>233</v>
      </c>
      <c r="C240" s="72" t="s">
        <v>197</v>
      </c>
      <c r="D240" s="119">
        <f t="shared" si="5"/>
        <v>10</v>
      </c>
      <c r="E240" s="118">
        <v>10</v>
      </c>
      <c r="F240" s="118"/>
      <c r="G240" s="118"/>
      <c r="H240" s="3"/>
      <c r="M240" s="59"/>
      <c r="N240" s="60"/>
      <c r="O240" s="55"/>
      <c r="P240" s="56"/>
      <c r="Q240" s="57"/>
      <c r="R240" s="58"/>
      <c r="S240" s="58"/>
    </row>
    <row r="241" spans="1:19" ht="15.6" x14ac:dyDescent="0.3">
      <c r="A241" s="65" t="s">
        <v>237</v>
      </c>
      <c r="B241" s="66" t="s">
        <v>234</v>
      </c>
      <c r="C241" s="72" t="s">
        <v>197</v>
      </c>
      <c r="D241" s="119">
        <f t="shared" si="5"/>
        <v>10.3</v>
      </c>
      <c r="E241" s="118">
        <v>10.3</v>
      </c>
      <c r="F241" s="118"/>
      <c r="G241" s="118"/>
      <c r="M241" s="59"/>
      <c r="N241" s="60"/>
      <c r="O241" s="55"/>
      <c r="P241" s="56"/>
      <c r="Q241" s="57"/>
      <c r="R241" s="58"/>
      <c r="S241" s="58"/>
    </row>
    <row r="242" spans="1:19" ht="15.6" x14ac:dyDescent="0.3">
      <c r="A242" s="65" t="s">
        <v>238</v>
      </c>
      <c r="B242" s="66" t="s">
        <v>235</v>
      </c>
      <c r="C242" s="72" t="s">
        <v>197</v>
      </c>
      <c r="D242" s="119">
        <f t="shared" si="5"/>
        <v>9.1999999999999993</v>
      </c>
      <c r="E242" s="118">
        <v>9.1999999999999993</v>
      </c>
      <c r="F242" s="118"/>
      <c r="G242" s="118"/>
      <c r="M242" s="59"/>
      <c r="N242" s="60"/>
      <c r="O242" s="55"/>
      <c r="P242" s="56"/>
      <c r="Q242" s="57"/>
      <c r="R242" s="58"/>
      <c r="S242" s="58"/>
    </row>
    <row r="243" spans="1:19" ht="15.6" x14ac:dyDescent="0.3">
      <c r="A243" s="85" t="s">
        <v>206</v>
      </c>
      <c r="B243" s="66" t="s">
        <v>352</v>
      </c>
      <c r="C243" s="72" t="s">
        <v>197</v>
      </c>
      <c r="D243" s="119">
        <f t="shared" si="5"/>
        <v>7.4</v>
      </c>
      <c r="E243" s="118">
        <v>7.4</v>
      </c>
      <c r="F243" s="119"/>
      <c r="G243" s="119"/>
      <c r="H243" s="50"/>
      <c r="M243" s="59"/>
      <c r="N243" s="60"/>
      <c r="O243" s="55"/>
      <c r="P243" s="56"/>
      <c r="Q243" s="57"/>
      <c r="R243" s="58"/>
      <c r="S243" s="58"/>
    </row>
    <row r="244" spans="1:19" ht="15.6" x14ac:dyDescent="0.3">
      <c r="A244" s="85" t="s">
        <v>186</v>
      </c>
      <c r="B244" s="66" t="s">
        <v>185</v>
      </c>
      <c r="C244" s="72" t="s">
        <v>197</v>
      </c>
      <c r="D244" s="119">
        <f t="shared" si="5"/>
        <v>9.7000000000000011</v>
      </c>
      <c r="E244" s="118">
        <v>8.9</v>
      </c>
      <c r="F244" s="115"/>
      <c r="G244" s="118">
        <v>0.8</v>
      </c>
      <c r="H244" s="50"/>
      <c r="I244" s="3"/>
      <c r="M244" s="59"/>
      <c r="N244" s="60"/>
      <c r="O244" s="55"/>
      <c r="P244" s="56"/>
      <c r="Q244" s="57"/>
      <c r="R244" s="58"/>
      <c r="S244" s="58"/>
    </row>
    <row r="245" spans="1:19" ht="15.6" x14ac:dyDescent="0.3">
      <c r="A245" s="85" t="s">
        <v>117</v>
      </c>
      <c r="B245" s="66" t="s">
        <v>298</v>
      </c>
      <c r="C245" s="72" t="s">
        <v>197</v>
      </c>
      <c r="D245" s="119">
        <f t="shared" si="5"/>
        <v>8.5</v>
      </c>
      <c r="E245" s="118">
        <v>8.5</v>
      </c>
      <c r="F245" s="115"/>
      <c r="G245" s="115"/>
      <c r="H245" s="50"/>
      <c r="I245" s="3"/>
      <c r="M245" s="59"/>
      <c r="N245" s="60"/>
      <c r="O245" s="55"/>
      <c r="P245" s="56"/>
      <c r="Q245" s="57"/>
      <c r="R245" s="58"/>
      <c r="S245" s="58"/>
    </row>
    <row r="246" spans="1:19" ht="15.6" x14ac:dyDescent="0.3">
      <c r="A246" s="85" t="s">
        <v>118</v>
      </c>
      <c r="B246" s="66" t="s">
        <v>259</v>
      </c>
      <c r="C246" s="72" t="s">
        <v>197</v>
      </c>
      <c r="D246" s="114">
        <f t="shared" si="5"/>
        <v>193.20000000000002</v>
      </c>
      <c r="E246" s="115">
        <v>173.4</v>
      </c>
      <c r="F246" s="115"/>
      <c r="G246" s="115">
        <v>19.8</v>
      </c>
      <c r="M246" s="59"/>
      <c r="N246" s="60"/>
      <c r="O246" s="55"/>
      <c r="P246" s="56"/>
      <c r="Q246" s="57"/>
      <c r="R246" s="58"/>
      <c r="S246" s="58"/>
    </row>
    <row r="247" spans="1:19" ht="15.6" x14ac:dyDescent="0.3">
      <c r="A247" s="85" t="s">
        <v>261</v>
      </c>
      <c r="B247" s="66" t="s">
        <v>260</v>
      </c>
      <c r="C247" s="72" t="s">
        <v>197</v>
      </c>
      <c r="D247" s="119">
        <f t="shared" si="5"/>
        <v>23.8</v>
      </c>
      <c r="E247" s="118">
        <v>23.8</v>
      </c>
      <c r="F247" s="115"/>
      <c r="G247" s="115"/>
      <c r="M247" s="59"/>
      <c r="N247" s="60"/>
      <c r="O247" s="55"/>
      <c r="P247" s="56"/>
      <c r="Q247" s="57"/>
      <c r="R247" s="58"/>
      <c r="S247" s="58"/>
    </row>
    <row r="248" spans="1:19" ht="15.6" x14ac:dyDescent="0.3">
      <c r="A248" s="65" t="s">
        <v>204</v>
      </c>
      <c r="B248" s="66" t="s">
        <v>203</v>
      </c>
      <c r="C248" s="72" t="s">
        <v>197</v>
      </c>
      <c r="D248" s="114">
        <f t="shared" si="5"/>
        <v>24</v>
      </c>
      <c r="E248" s="115">
        <v>21.8</v>
      </c>
      <c r="F248" s="115"/>
      <c r="G248" s="115">
        <v>2.2000000000000002</v>
      </c>
      <c r="M248" s="259"/>
      <c r="N248" s="260"/>
      <c r="O248" s="55"/>
      <c r="P248" s="56"/>
      <c r="Q248" s="57"/>
      <c r="R248" s="58"/>
      <c r="S248" s="58"/>
    </row>
    <row r="249" spans="1:19" ht="24" x14ac:dyDescent="0.3">
      <c r="A249" s="85"/>
      <c r="B249" s="93" t="s">
        <v>364</v>
      </c>
      <c r="C249" s="72"/>
      <c r="D249" s="119">
        <f t="shared" si="5"/>
        <v>1489.8000000000002</v>
      </c>
      <c r="E249" s="118">
        <f>E250+E251</f>
        <v>1447.4</v>
      </c>
      <c r="F249" s="118">
        <f>F250+F251</f>
        <v>1326.2</v>
      </c>
      <c r="G249" s="118">
        <f>G250+G251</f>
        <v>42.4</v>
      </c>
      <c r="I249" s="6"/>
      <c r="L249" s="3"/>
      <c r="M249" s="259"/>
      <c r="N249" s="260"/>
      <c r="O249" s="55"/>
      <c r="P249" s="56"/>
      <c r="Q249" s="57"/>
      <c r="R249" s="58"/>
      <c r="S249" s="58"/>
    </row>
    <row r="250" spans="1:19" ht="15.6" x14ac:dyDescent="0.3">
      <c r="A250" s="85" t="s">
        <v>106</v>
      </c>
      <c r="B250" s="94" t="s">
        <v>4</v>
      </c>
      <c r="C250" s="72" t="s">
        <v>201</v>
      </c>
      <c r="D250" s="119">
        <f t="shared" ref="D250:D260" si="6">E250+G250</f>
        <v>1488.6000000000001</v>
      </c>
      <c r="E250" s="118">
        <v>1446.2</v>
      </c>
      <c r="F250" s="119">
        <v>1325</v>
      </c>
      <c r="G250" s="119">
        <v>42.4</v>
      </c>
      <c r="M250" s="259"/>
      <c r="N250" s="260"/>
      <c r="O250" s="55"/>
      <c r="P250" s="56"/>
      <c r="Q250" s="57"/>
      <c r="R250" s="58"/>
      <c r="S250" s="58"/>
    </row>
    <row r="251" spans="1:19" ht="15.6" x14ac:dyDescent="0.3">
      <c r="A251" s="85" t="s">
        <v>108</v>
      </c>
      <c r="B251" s="66" t="s">
        <v>127</v>
      </c>
      <c r="C251" s="72" t="s">
        <v>201</v>
      </c>
      <c r="D251" s="114">
        <f t="shared" si="6"/>
        <v>1.2</v>
      </c>
      <c r="E251" s="118">
        <v>1.2</v>
      </c>
      <c r="F251" s="119">
        <v>1.2</v>
      </c>
      <c r="G251" s="119"/>
      <c r="H251" s="50"/>
      <c r="M251" s="259"/>
      <c r="N251" s="260"/>
      <c r="O251" s="55"/>
      <c r="P251" s="56"/>
      <c r="Q251" s="57"/>
      <c r="R251" s="58"/>
      <c r="S251" s="58"/>
    </row>
    <row r="252" spans="1:19" x14ac:dyDescent="0.25">
      <c r="A252" s="110" t="s">
        <v>263</v>
      </c>
      <c r="B252" s="69" t="s">
        <v>262</v>
      </c>
      <c r="C252" s="70" t="s">
        <v>297</v>
      </c>
      <c r="D252" s="116">
        <f t="shared" si="6"/>
        <v>164.2</v>
      </c>
      <c r="E252" s="120">
        <v>164.2</v>
      </c>
      <c r="F252" s="122">
        <v>2.1</v>
      </c>
      <c r="G252" s="122"/>
    </row>
    <row r="253" spans="1:19" x14ac:dyDescent="0.25">
      <c r="A253" s="110"/>
      <c r="B253" s="69" t="s">
        <v>335</v>
      </c>
      <c r="C253" s="70"/>
      <c r="D253" s="116">
        <f t="shared" si="6"/>
        <v>16.399999999999999</v>
      </c>
      <c r="E253" s="120">
        <f>E254</f>
        <v>0</v>
      </c>
      <c r="F253" s="120">
        <f>F254</f>
        <v>0</v>
      </c>
      <c r="G253" s="120">
        <f>G254</f>
        <v>16.399999999999999</v>
      </c>
    </row>
    <row r="254" spans="1:19" ht="24" x14ac:dyDescent="0.25">
      <c r="A254" s="85" t="s">
        <v>118</v>
      </c>
      <c r="B254" s="66" t="s">
        <v>435</v>
      </c>
      <c r="C254" s="72" t="s">
        <v>202</v>
      </c>
      <c r="D254" s="119">
        <f t="shared" si="6"/>
        <v>16.399999999999999</v>
      </c>
      <c r="E254" s="118"/>
      <c r="F254" s="119"/>
      <c r="G254" s="119">
        <v>16.399999999999999</v>
      </c>
    </row>
    <row r="255" spans="1:19" ht="13.8" x14ac:dyDescent="0.25">
      <c r="A255" s="65"/>
      <c r="B255" s="179" t="s">
        <v>217</v>
      </c>
      <c r="C255" s="177"/>
      <c r="D255" s="153">
        <f t="shared" si="6"/>
        <v>994.5</v>
      </c>
      <c r="E255" s="163">
        <f>E256+E257+E258+E260+E259</f>
        <v>993.8</v>
      </c>
      <c r="F255" s="163">
        <f>F256+F257+F258+F260+F259</f>
        <v>885.1</v>
      </c>
      <c r="G255" s="163">
        <f>G256+G257+G258+G260+G259</f>
        <v>0.7</v>
      </c>
      <c r="I255" s="5"/>
    </row>
    <row r="256" spans="1:19" x14ac:dyDescent="0.25">
      <c r="A256" s="65" t="s">
        <v>106</v>
      </c>
      <c r="B256" s="94" t="s">
        <v>4</v>
      </c>
      <c r="C256" s="95" t="s">
        <v>201</v>
      </c>
      <c r="D256" s="114">
        <f t="shared" si="6"/>
        <v>752.9</v>
      </c>
      <c r="E256" s="118">
        <v>752.9</v>
      </c>
      <c r="F256" s="118">
        <v>721.3</v>
      </c>
      <c r="G256" s="118"/>
      <c r="H256" s="227"/>
    </row>
    <row r="257" spans="1:9" x14ac:dyDescent="0.25">
      <c r="A257" s="65" t="s">
        <v>108</v>
      </c>
      <c r="B257" s="68" t="s">
        <v>127</v>
      </c>
      <c r="C257" s="95" t="s">
        <v>201</v>
      </c>
      <c r="D257" s="114">
        <f t="shared" si="6"/>
        <v>1.2</v>
      </c>
      <c r="E257" s="118">
        <v>1.2</v>
      </c>
      <c r="F257" s="118">
        <v>1.2</v>
      </c>
      <c r="G257" s="118"/>
    </row>
    <row r="258" spans="1:9" x14ac:dyDescent="0.25">
      <c r="A258" s="65" t="s">
        <v>106</v>
      </c>
      <c r="B258" s="94" t="s">
        <v>35</v>
      </c>
      <c r="C258" s="95" t="s">
        <v>197</v>
      </c>
      <c r="D258" s="114">
        <f t="shared" si="6"/>
        <v>237.89999999999998</v>
      </c>
      <c r="E258" s="118">
        <v>237.2</v>
      </c>
      <c r="F258" s="118">
        <v>162.6</v>
      </c>
      <c r="G258" s="118">
        <v>0.7</v>
      </c>
      <c r="I258" s="257"/>
    </row>
    <row r="259" spans="1:9" x14ac:dyDescent="0.25">
      <c r="A259" s="65" t="s">
        <v>261</v>
      </c>
      <c r="B259" s="94" t="s">
        <v>260</v>
      </c>
      <c r="C259" s="72" t="s">
        <v>197</v>
      </c>
      <c r="D259" s="119">
        <f t="shared" si="6"/>
        <v>0.5</v>
      </c>
      <c r="E259" s="118">
        <v>0.5</v>
      </c>
      <c r="F259" s="118"/>
      <c r="G259" s="118"/>
    </row>
    <row r="260" spans="1:9" x14ac:dyDescent="0.25">
      <c r="A260" s="65" t="s">
        <v>106</v>
      </c>
      <c r="B260" s="68" t="s">
        <v>110</v>
      </c>
      <c r="C260" s="95" t="s">
        <v>199</v>
      </c>
      <c r="D260" s="119">
        <f t="shared" si="6"/>
        <v>2</v>
      </c>
      <c r="E260" s="118">
        <v>2</v>
      </c>
      <c r="F260" s="118"/>
      <c r="G260" s="118"/>
    </row>
    <row r="261" spans="1:9" ht="13.8" x14ac:dyDescent="0.25">
      <c r="A261" s="65"/>
      <c r="B261" s="160" t="s">
        <v>153</v>
      </c>
      <c r="C261" s="172"/>
      <c r="D261" s="153">
        <f t="shared" ref="D261:D266" si="7">E261+G261</f>
        <v>923.3</v>
      </c>
      <c r="E261" s="163">
        <f>E262+E263+E264+E266+E265</f>
        <v>919.3</v>
      </c>
      <c r="F261" s="163">
        <f>F262+F263+F264+F266+F265</f>
        <v>780.8</v>
      </c>
      <c r="G261" s="163">
        <f>G262+G263+G264+G266+G265</f>
        <v>4</v>
      </c>
    </row>
    <row r="262" spans="1:9" x14ac:dyDescent="0.25">
      <c r="A262" s="65" t="s">
        <v>106</v>
      </c>
      <c r="B262" s="94" t="s">
        <v>4</v>
      </c>
      <c r="C262" s="95" t="s">
        <v>201</v>
      </c>
      <c r="D262" s="114">
        <f t="shared" si="7"/>
        <v>609.5</v>
      </c>
      <c r="E262" s="118">
        <v>605.5</v>
      </c>
      <c r="F262" s="118">
        <v>583.9</v>
      </c>
      <c r="G262" s="118">
        <v>4</v>
      </c>
    </row>
    <row r="263" spans="1:9" x14ac:dyDescent="0.25">
      <c r="A263" s="65" t="s">
        <v>108</v>
      </c>
      <c r="B263" s="68" t="s">
        <v>127</v>
      </c>
      <c r="C263" s="95" t="s">
        <v>201</v>
      </c>
      <c r="D263" s="114">
        <f t="shared" si="7"/>
        <v>0.1</v>
      </c>
      <c r="E263" s="118">
        <v>0.1</v>
      </c>
      <c r="F263" s="118">
        <v>0.1</v>
      </c>
      <c r="G263" s="118"/>
    </row>
    <row r="264" spans="1:9" x14ac:dyDescent="0.25">
      <c r="A264" s="65" t="s">
        <v>106</v>
      </c>
      <c r="B264" s="94" t="s">
        <v>35</v>
      </c>
      <c r="C264" s="95" t="s">
        <v>197</v>
      </c>
      <c r="D264" s="114">
        <f t="shared" si="7"/>
        <v>307.7</v>
      </c>
      <c r="E264" s="118">
        <v>307.7</v>
      </c>
      <c r="F264" s="118">
        <v>196.8</v>
      </c>
      <c r="G264" s="118"/>
    </row>
    <row r="265" spans="1:9" x14ac:dyDescent="0.25">
      <c r="A265" s="65" t="s">
        <v>261</v>
      </c>
      <c r="B265" s="94" t="s">
        <v>260</v>
      </c>
      <c r="C265" s="72" t="s">
        <v>197</v>
      </c>
      <c r="D265" s="119">
        <f t="shared" si="7"/>
        <v>2</v>
      </c>
      <c r="E265" s="118">
        <v>2</v>
      </c>
      <c r="F265" s="118"/>
      <c r="G265" s="118"/>
    </row>
    <row r="266" spans="1:9" x14ac:dyDescent="0.25">
      <c r="A266" s="65" t="s">
        <v>106</v>
      </c>
      <c r="B266" s="68" t="s">
        <v>110</v>
      </c>
      <c r="C266" s="95" t="s">
        <v>199</v>
      </c>
      <c r="D266" s="114">
        <f t="shared" si="7"/>
        <v>4</v>
      </c>
      <c r="E266" s="118">
        <v>4</v>
      </c>
      <c r="F266" s="118"/>
      <c r="G266" s="118"/>
    </row>
    <row r="267" spans="1:9" ht="13.8" x14ac:dyDescent="0.25">
      <c r="A267" s="65"/>
      <c r="B267" s="160" t="s">
        <v>154</v>
      </c>
      <c r="C267" s="172"/>
      <c r="D267" s="153">
        <f t="shared" ref="D267:D278" si="8">E267+G267</f>
        <v>1247.4000000000003</v>
      </c>
      <c r="E267" s="163">
        <f>E268+E269+E270+E272+E271</f>
        <v>1247.4000000000003</v>
      </c>
      <c r="F267" s="163">
        <f>F268+F269+F270+F272+F271</f>
        <v>1048.5999999999999</v>
      </c>
      <c r="G267" s="163">
        <f>G268+G269+G270+G272+G271</f>
        <v>0</v>
      </c>
    </row>
    <row r="268" spans="1:9" x14ac:dyDescent="0.25">
      <c r="A268" s="65" t="s">
        <v>106</v>
      </c>
      <c r="B268" s="94" t="s">
        <v>4</v>
      </c>
      <c r="C268" s="95" t="s">
        <v>201</v>
      </c>
      <c r="D268" s="119">
        <f t="shared" si="8"/>
        <v>788.7</v>
      </c>
      <c r="E268" s="118">
        <v>788.7</v>
      </c>
      <c r="F268" s="118">
        <v>757.9</v>
      </c>
      <c r="G268" s="118"/>
      <c r="I268" s="218"/>
    </row>
    <row r="269" spans="1:9" x14ac:dyDescent="0.25">
      <c r="A269" s="65" t="s">
        <v>108</v>
      </c>
      <c r="B269" s="68" t="s">
        <v>127</v>
      </c>
      <c r="C269" s="95" t="s">
        <v>201</v>
      </c>
      <c r="D269" s="114">
        <f t="shared" si="8"/>
        <v>0.1</v>
      </c>
      <c r="E269" s="118">
        <v>0.1</v>
      </c>
      <c r="F269" s="118">
        <v>0.1</v>
      </c>
      <c r="G269" s="118"/>
      <c r="I269" s="218"/>
    </row>
    <row r="270" spans="1:9" x14ac:dyDescent="0.25">
      <c r="A270" s="65" t="s">
        <v>106</v>
      </c>
      <c r="B270" s="94" t="s">
        <v>35</v>
      </c>
      <c r="C270" s="95" t="s">
        <v>197</v>
      </c>
      <c r="D270" s="114">
        <f t="shared" si="8"/>
        <v>432.3</v>
      </c>
      <c r="E270" s="118">
        <v>432.3</v>
      </c>
      <c r="F270" s="118">
        <v>290.60000000000002</v>
      </c>
      <c r="G270" s="118"/>
      <c r="I270" s="218"/>
    </row>
    <row r="271" spans="1:9" x14ac:dyDescent="0.25">
      <c r="A271" s="65" t="s">
        <v>261</v>
      </c>
      <c r="B271" s="94" t="s">
        <v>260</v>
      </c>
      <c r="C271" s="72" t="s">
        <v>197</v>
      </c>
      <c r="D271" s="119">
        <f t="shared" si="8"/>
        <v>1.4</v>
      </c>
      <c r="E271" s="118">
        <v>1.4</v>
      </c>
      <c r="F271" s="118"/>
      <c r="G271" s="118"/>
      <c r="H271" s="218"/>
      <c r="I271" s="218"/>
    </row>
    <row r="272" spans="1:9" x14ac:dyDescent="0.25">
      <c r="A272" s="65" t="s">
        <v>106</v>
      </c>
      <c r="B272" s="68" t="s">
        <v>110</v>
      </c>
      <c r="C272" s="95" t="s">
        <v>199</v>
      </c>
      <c r="D272" s="119">
        <f t="shared" si="8"/>
        <v>24.9</v>
      </c>
      <c r="E272" s="118">
        <v>24.9</v>
      </c>
      <c r="F272" s="118"/>
      <c r="G272" s="118"/>
    </row>
    <row r="273" spans="1:7" ht="13.8" x14ac:dyDescent="0.25">
      <c r="A273" s="65"/>
      <c r="B273" s="160" t="s">
        <v>245</v>
      </c>
      <c r="C273" s="172"/>
      <c r="D273" s="153">
        <f t="shared" si="8"/>
        <v>604.79999999999995</v>
      </c>
      <c r="E273" s="163">
        <f>E274+E275+E276+E278+E277</f>
        <v>604.79999999999995</v>
      </c>
      <c r="F273" s="163">
        <f>F274+F275+F276+F278+F277</f>
        <v>537</v>
      </c>
      <c r="G273" s="163">
        <f>G274+G275+G276+G278+G277</f>
        <v>0</v>
      </c>
    </row>
    <row r="274" spans="1:7" x14ac:dyDescent="0.25">
      <c r="A274" s="65" t="s">
        <v>106</v>
      </c>
      <c r="B274" s="94" t="s">
        <v>4</v>
      </c>
      <c r="C274" s="95" t="s">
        <v>201</v>
      </c>
      <c r="D274" s="114">
        <f t="shared" si="8"/>
        <v>412.1</v>
      </c>
      <c r="E274" s="118">
        <v>412.1</v>
      </c>
      <c r="F274" s="118">
        <v>394.8</v>
      </c>
      <c r="G274" s="118"/>
    </row>
    <row r="275" spans="1:7" x14ac:dyDescent="0.25">
      <c r="A275" s="65" t="s">
        <v>108</v>
      </c>
      <c r="B275" s="68" t="s">
        <v>127</v>
      </c>
      <c r="C275" s="95" t="s">
        <v>201</v>
      </c>
      <c r="D275" s="119">
        <f t="shared" si="8"/>
        <v>0.9</v>
      </c>
      <c r="E275" s="118">
        <v>0.9</v>
      </c>
      <c r="F275" s="118">
        <v>0.9</v>
      </c>
      <c r="G275" s="118"/>
    </row>
    <row r="276" spans="1:7" x14ac:dyDescent="0.25">
      <c r="A276" s="65" t="s">
        <v>106</v>
      </c>
      <c r="B276" s="94" t="s">
        <v>35</v>
      </c>
      <c r="C276" s="95" t="s">
        <v>197</v>
      </c>
      <c r="D276" s="114">
        <f t="shared" si="8"/>
        <v>187.5</v>
      </c>
      <c r="E276" s="118">
        <v>187.5</v>
      </c>
      <c r="F276" s="118">
        <v>141.30000000000001</v>
      </c>
      <c r="G276" s="118"/>
    </row>
    <row r="277" spans="1:7" x14ac:dyDescent="0.25">
      <c r="A277" s="65" t="s">
        <v>261</v>
      </c>
      <c r="B277" s="94" t="s">
        <v>260</v>
      </c>
      <c r="C277" s="72" t="s">
        <v>197</v>
      </c>
      <c r="D277" s="119">
        <f t="shared" si="8"/>
        <v>0.8</v>
      </c>
      <c r="E277" s="118">
        <v>0.8</v>
      </c>
      <c r="F277" s="118"/>
      <c r="G277" s="118"/>
    </row>
    <row r="278" spans="1:7" x14ac:dyDescent="0.25">
      <c r="A278" s="65" t="s">
        <v>106</v>
      </c>
      <c r="B278" s="68" t="s">
        <v>110</v>
      </c>
      <c r="C278" s="95" t="s">
        <v>199</v>
      </c>
      <c r="D278" s="119">
        <f t="shared" si="8"/>
        <v>3.5</v>
      </c>
      <c r="E278" s="118">
        <v>3.5</v>
      </c>
      <c r="F278" s="118"/>
      <c r="G278" s="118"/>
    </row>
    <row r="279" spans="1:7" ht="13.8" x14ac:dyDescent="0.25">
      <c r="A279" s="65"/>
      <c r="B279" s="160" t="s">
        <v>371</v>
      </c>
      <c r="C279" s="172"/>
      <c r="D279" s="153">
        <f t="shared" ref="D279:D284" si="9">E279+G279</f>
        <v>1359.4</v>
      </c>
      <c r="E279" s="163">
        <f>E280+E281+E282+E284+E283</f>
        <v>1355.3000000000002</v>
      </c>
      <c r="F279" s="163">
        <f>F280+F281+F282+F284+F283</f>
        <v>1198.4000000000001</v>
      </c>
      <c r="G279" s="163">
        <f>G280+G281+G282+G284+G283</f>
        <v>4.0999999999999996</v>
      </c>
    </row>
    <row r="280" spans="1:7" x14ac:dyDescent="0.25">
      <c r="A280" s="65" t="s">
        <v>106</v>
      </c>
      <c r="B280" s="94" t="s">
        <v>4</v>
      </c>
      <c r="C280" s="95" t="s">
        <v>201</v>
      </c>
      <c r="D280" s="119">
        <f t="shared" si="9"/>
        <v>1034.5</v>
      </c>
      <c r="E280" s="118">
        <v>1031.0999999999999</v>
      </c>
      <c r="F280" s="118">
        <v>987.1</v>
      </c>
      <c r="G280" s="118">
        <v>3.4</v>
      </c>
    </row>
    <row r="281" spans="1:7" x14ac:dyDescent="0.25">
      <c r="A281" s="65" t="s">
        <v>108</v>
      </c>
      <c r="B281" s="68" t="s">
        <v>127</v>
      </c>
      <c r="C281" s="95" t="s">
        <v>201</v>
      </c>
      <c r="D281" s="114">
        <f t="shared" si="9"/>
        <v>0.9</v>
      </c>
      <c r="E281" s="118">
        <v>0.9</v>
      </c>
      <c r="F281" s="118">
        <v>0.9</v>
      </c>
      <c r="G281" s="118"/>
    </row>
    <row r="282" spans="1:7" x14ac:dyDescent="0.25">
      <c r="A282" s="65" t="s">
        <v>106</v>
      </c>
      <c r="B282" s="94" t="s">
        <v>35</v>
      </c>
      <c r="C282" s="95" t="s">
        <v>197</v>
      </c>
      <c r="D282" s="119">
        <f t="shared" si="9"/>
        <v>317.2</v>
      </c>
      <c r="E282" s="118">
        <v>317.2</v>
      </c>
      <c r="F282" s="118">
        <v>210.4</v>
      </c>
      <c r="G282" s="118"/>
    </row>
    <row r="283" spans="1:7" x14ac:dyDescent="0.25">
      <c r="A283" s="65" t="s">
        <v>261</v>
      </c>
      <c r="B283" s="94" t="s">
        <v>260</v>
      </c>
      <c r="C283" s="72" t="s">
        <v>197</v>
      </c>
      <c r="D283" s="119">
        <f t="shared" si="9"/>
        <v>2.2000000000000002</v>
      </c>
      <c r="E283" s="118">
        <v>2.2000000000000002</v>
      </c>
      <c r="F283" s="118"/>
      <c r="G283" s="118"/>
    </row>
    <row r="284" spans="1:7" x14ac:dyDescent="0.25">
      <c r="A284" s="65" t="s">
        <v>106</v>
      </c>
      <c r="B284" s="68" t="s">
        <v>110</v>
      </c>
      <c r="C284" s="95" t="s">
        <v>199</v>
      </c>
      <c r="D284" s="114">
        <f t="shared" si="9"/>
        <v>4.5999999999999996</v>
      </c>
      <c r="E284" s="118">
        <v>3.9</v>
      </c>
      <c r="F284" s="118"/>
      <c r="G284" s="118">
        <v>0.7</v>
      </c>
    </row>
    <row r="285" spans="1:7" ht="13.8" x14ac:dyDescent="0.25">
      <c r="A285" s="65"/>
      <c r="B285" s="160" t="s">
        <v>308</v>
      </c>
      <c r="C285" s="172"/>
      <c r="D285" s="153">
        <f t="shared" ref="D285:D294" si="10">E285+G285</f>
        <v>311.20000000000005</v>
      </c>
      <c r="E285" s="163">
        <f>E286+E287+E289+E288</f>
        <v>311.20000000000005</v>
      </c>
      <c r="F285" s="163">
        <f>F286+F287+F289+F288</f>
        <v>268.89999999999998</v>
      </c>
      <c r="G285" s="163">
        <f>G286+G287+G289+G288</f>
        <v>0</v>
      </c>
    </row>
    <row r="286" spans="1:7" x14ac:dyDescent="0.25">
      <c r="A286" s="65" t="s">
        <v>106</v>
      </c>
      <c r="B286" s="94" t="s">
        <v>4</v>
      </c>
      <c r="C286" s="95" t="s">
        <v>201</v>
      </c>
      <c r="D286" s="114">
        <f t="shared" si="10"/>
        <v>166.3</v>
      </c>
      <c r="E286" s="118">
        <v>166.3</v>
      </c>
      <c r="F286" s="118">
        <v>161.5</v>
      </c>
      <c r="G286" s="118"/>
    </row>
    <row r="287" spans="1:7" x14ac:dyDescent="0.25">
      <c r="A287" s="65" t="s">
        <v>106</v>
      </c>
      <c r="B287" s="94" t="s">
        <v>35</v>
      </c>
      <c r="C287" s="95" t="s">
        <v>197</v>
      </c>
      <c r="D287" s="114">
        <f t="shared" si="10"/>
        <v>141</v>
      </c>
      <c r="E287" s="118">
        <v>141</v>
      </c>
      <c r="F287" s="118">
        <v>107.4</v>
      </c>
      <c r="G287" s="118"/>
    </row>
    <row r="288" spans="1:7" x14ac:dyDescent="0.25">
      <c r="A288" s="65" t="s">
        <v>261</v>
      </c>
      <c r="B288" s="94" t="s">
        <v>260</v>
      </c>
      <c r="C288" s="72" t="s">
        <v>197</v>
      </c>
      <c r="D288" s="119">
        <f t="shared" si="10"/>
        <v>0.3</v>
      </c>
      <c r="E288" s="118">
        <v>0.3</v>
      </c>
      <c r="F288" s="118"/>
      <c r="G288" s="118"/>
    </row>
    <row r="289" spans="1:9" x14ac:dyDescent="0.25">
      <c r="A289" s="65" t="s">
        <v>106</v>
      </c>
      <c r="B289" s="68" t="s">
        <v>110</v>
      </c>
      <c r="C289" s="95" t="s">
        <v>199</v>
      </c>
      <c r="D289" s="114">
        <f t="shared" si="10"/>
        <v>3.6</v>
      </c>
      <c r="E289" s="118">
        <v>3.6</v>
      </c>
      <c r="F289" s="118"/>
      <c r="G289" s="118"/>
    </row>
    <row r="290" spans="1:9" ht="27.6" x14ac:dyDescent="0.25">
      <c r="A290" s="65"/>
      <c r="B290" s="178" t="s">
        <v>155</v>
      </c>
      <c r="C290" s="177"/>
      <c r="D290" s="153">
        <f t="shared" si="10"/>
        <v>524.80000000000007</v>
      </c>
      <c r="E290" s="154">
        <f>E291+E292+E294+E293</f>
        <v>524.80000000000007</v>
      </c>
      <c r="F290" s="154">
        <f>F291+F292+F294+F293</f>
        <v>438.20000000000005</v>
      </c>
      <c r="G290" s="154">
        <f>G291+G292+G294+G293</f>
        <v>0</v>
      </c>
    </row>
    <row r="291" spans="1:9" x14ac:dyDescent="0.25">
      <c r="A291" s="65" t="s">
        <v>106</v>
      </c>
      <c r="B291" s="94" t="s">
        <v>4</v>
      </c>
      <c r="C291" s="95" t="s">
        <v>201</v>
      </c>
      <c r="D291" s="114">
        <f t="shared" si="10"/>
        <v>298.7</v>
      </c>
      <c r="E291" s="118">
        <v>298.7</v>
      </c>
      <c r="F291" s="118">
        <v>286.3</v>
      </c>
      <c r="G291" s="118"/>
    </row>
    <row r="292" spans="1:9" x14ac:dyDescent="0.25">
      <c r="A292" s="65" t="s">
        <v>106</v>
      </c>
      <c r="B292" s="94" t="s">
        <v>35</v>
      </c>
      <c r="C292" s="95" t="s">
        <v>197</v>
      </c>
      <c r="D292" s="119">
        <f t="shared" si="10"/>
        <v>211.4</v>
      </c>
      <c r="E292" s="118">
        <v>211.4</v>
      </c>
      <c r="F292" s="118">
        <v>151.9</v>
      </c>
      <c r="G292" s="118"/>
    </row>
    <row r="293" spans="1:9" x14ac:dyDescent="0.25">
      <c r="A293" s="65" t="s">
        <v>261</v>
      </c>
      <c r="B293" s="94" t="s">
        <v>260</v>
      </c>
      <c r="C293" s="72" t="s">
        <v>197</v>
      </c>
      <c r="D293" s="119">
        <f t="shared" si="10"/>
        <v>1.1000000000000001</v>
      </c>
      <c r="E293" s="118">
        <v>1.1000000000000001</v>
      </c>
      <c r="F293" s="118"/>
      <c r="G293" s="118"/>
    </row>
    <row r="294" spans="1:9" x14ac:dyDescent="0.25">
      <c r="A294" s="65" t="s">
        <v>106</v>
      </c>
      <c r="B294" s="68" t="s">
        <v>110</v>
      </c>
      <c r="C294" s="95" t="s">
        <v>199</v>
      </c>
      <c r="D294" s="114">
        <f t="shared" si="10"/>
        <v>13.6</v>
      </c>
      <c r="E294" s="118">
        <v>13.6</v>
      </c>
      <c r="F294" s="118"/>
      <c r="G294" s="118"/>
    </row>
    <row r="295" spans="1:9" ht="27.6" x14ac:dyDescent="0.25">
      <c r="A295" s="65"/>
      <c r="B295" s="160" t="s">
        <v>156</v>
      </c>
      <c r="C295" s="172"/>
      <c r="D295" s="153">
        <f>E295+G295</f>
        <v>478.20000000000005</v>
      </c>
      <c r="E295" s="154">
        <f>E296+E297+E299+E298</f>
        <v>474.50000000000006</v>
      </c>
      <c r="F295" s="154">
        <f>F296+F297+F299+F298</f>
        <v>394.1</v>
      </c>
      <c r="G295" s="154">
        <f>G296+G297+G299+G298</f>
        <v>3.7</v>
      </c>
    </row>
    <row r="296" spans="1:9" x14ac:dyDescent="0.25">
      <c r="A296" s="65" t="s">
        <v>106</v>
      </c>
      <c r="B296" s="94" t="s">
        <v>4</v>
      </c>
      <c r="C296" s="95" t="s">
        <v>201</v>
      </c>
      <c r="D296" s="114">
        <f>E296+G296</f>
        <v>270.2</v>
      </c>
      <c r="E296" s="118">
        <v>270.2</v>
      </c>
      <c r="F296" s="118">
        <v>259.7</v>
      </c>
      <c r="G296" s="118"/>
    </row>
    <row r="297" spans="1:9" x14ac:dyDescent="0.25">
      <c r="A297" s="65" t="s">
        <v>106</v>
      </c>
      <c r="B297" s="94" t="s">
        <v>35</v>
      </c>
      <c r="C297" s="95" t="s">
        <v>197</v>
      </c>
      <c r="D297" s="114">
        <f>E297+G297</f>
        <v>199.4</v>
      </c>
      <c r="E297" s="118">
        <v>195.9</v>
      </c>
      <c r="F297" s="118">
        <v>134.4</v>
      </c>
      <c r="G297" s="118">
        <v>3.5</v>
      </c>
    </row>
    <row r="298" spans="1:9" x14ac:dyDescent="0.25">
      <c r="A298" s="65" t="s">
        <v>261</v>
      </c>
      <c r="B298" s="94" t="s">
        <v>260</v>
      </c>
      <c r="C298" s="72" t="s">
        <v>197</v>
      </c>
      <c r="D298" s="119">
        <f>E298+G298</f>
        <v>0.3</v>
      </c>
      <c r="E298" s="118">
        <v>0.3</v>
      </c>
      <c r="F298" s="118"/>
      <c r="G298" s="118"/>
    </row>
    <row r="299" spans="1:9" x14ac:dyDescent="0.25">
      <c r="A299" s="65" t="s">
        <v>106</v>
      </c>
      <c r="B299" s="68" t="s">
        <v>110</v>
      </c>
      <c r="C299" s="95" t="s">
        <v>199</v>
      </c>
      <c r="D299" s="114">
        <f>E299+G299</f>
        <v>8.2999999999999989</v>
      </c>
      <c r="E299" s="118">
        <v>8.1</v>
      </c>
      <c r="F299" s="118"/>
      <c r="G299" s="118">
        <v>0.2</v>
      </c>
      <c r="I299" s="239"/>
    </row>
    <row r="300" spans="1:9" ht="13.8" x14ac:dyDescent="0.25">
      <c r="A300" s="65"/>
      <c r="B300" s="160" t="s">
        <v>404</v>
      </c>
      <c r="C300" s="172"/>
      <c r="D300" s="153">
        <f t="shared" ref="D300:D305" si="11">E300+G300</f>
        <v>971.8</v>
      </c>
      <c r="E300" s="163">
        <f>E301+E302+E303+E305+E304</f>
        <v>971.8</v>
      </c>
      <c r="F300" s="163">
        <f>F301+F302+F303+F305+F304</f>
        <v>804.19999999999993</v>
      </c>
      <c r="G300" s="163">
        <f>G301+G302+G303+G305+G304</f>
        <v>0</v>
      </c>
    </row>
    <row r="301" spans="1:9" x14ac:dyDescent="0.25">
      <c r="A301" s="65" t="s">
        <v>106</v>
      </c>
      <c r="B301" s="94" t="s">
        <v>4</v>
      </c>
      <c r="C301" s="95" t="s">
        <v>201</v>
      </c>
      <c r="D301" s="114">
        <f t="shared" si="11"/>
        <v>584.5</v>
      </c>
      <c r="E301" s="118">
        <v>584.5</v>
      </c>
      <c r="F301" s="118">
        <v>558.79999999999995</v>
      </c>
      <c r="G301" s="118"/>
    </row>
    <row r="302" spans="1:9" x14ac:dyDescent="0.25">
      <c r="A302" s="65" t="s">
        <v>108</v>
      </c>
      <c r="B302" s="68" t="s">
        <v>127</v>
      </c>
      <c r="C302" s="95" t="s">
        <v>201</v>
      </c>
      <c r="D302" s="114">
        <f t="shared" si="11"/>
        <v>0.9</v>
      </c>
      <c r="E302" s="118">
        <v>0.9</v>
      </c>
      <c r="F302" s="118">
        <v>0.9</v>
      </c>
      <c r="G302" s="118"/>
    </row>
    <row r="303" spans="1:9" x14ac:dyDescent="0.25">
      <c r="A303" s="65" t="s">
        <v>106</v>
      </c>
      <c r="B303" s="94" t="s">
        <v>35</v>
      </c>
      <c r="C303" s="95" t="s">
        <v>197</v>
      </c>
      <c r="D303" s="114">
        <f t="shared" si="11"/>
        <v>343.9</v>
      </c>
      <c r="E303" s="118">
        <v>343.9</v>
      </c>
      <c r="F303" s="118">
        <v>244.5</v>
      </c>
      <c r="G303" s="118"/>
    </row>
    <row r="304" spans="1:9" x14ac:dyDescent="0.25">
      <c r="A304" s="65" t="s">
        <v>261</v>
      </c>
      <c r="B304" s="94" t="s">
        <v>260</v>
      </c>
      <c r="C304" s="72" t="s">
        <v>197</v>
      </c>
      <c r="D304" s="119">
        <f t="shared" si="11"/>
        <v>1</v>
      </c>
      <c r="E304" s="118">
        <v>1</v>
      </c>
      <c r="F304" s="118"/>
      <c r="G304" s="118"/>
    </row>
    <row r="305" spans="1:12" x14ac:dyDescent="0.25">
      <c r="A305" s="65" t="s">
        <v>106</v>
      </c>
      <c r="B305" s="68" t="s">
        <v>110</v>
      </c>
      <c r="C305" s="95" t="s">
        <v>199</v>
      </c>
      <c r="D305" s="114">
        <f t="shared" si="11"/>
        <v>41.5</v>
      </c>
      <c r="E305" s="118">
        <v>41.5</v>
      </c>
      <c r="F305" s="118"/>
      <c r="G305" s="118"/>
    </row>
    <row r="306" spans="1:12" ht="13.8" x14ac:dyDescent="0.25">
      <c r="A306" s="65"/>
      <c r="B306" s="160" t="s">
        <v>244</v>
      </c>
      <c r="C306" s="172"/>
      <c r="D306" s="153">
        <f t="shared" ref="D306:D315" si="12">E306+G306</f>
        <v>704.49999999999989</v>
      </c>
      <c r="E306" s="163">
        <f>E307+E308+E310+E309</f>
        <v>702.49999999999989</v>
      </c>
      <c r="F306" s="163">
        <f>F307+F308+F310+F309</f>
        <v>581.79999999999995</v>
      </c>
      <c r="G306" s="163">
        <f>G307+G308+G310+G309</f>
        <v>2</v>
      </c>
    </row>
    <row r="307" spans="1:12" x14ac:dyDescent="0.25">
      <c r="A307" s="65" t="s">
        <v>106</v>
      </c>
      <c r="B307" s="94" t="s">
        <v>4</v>
      </c>
      <c r="C307" s="95" t="s">
        <v>201</v>
      </c>
      <c r="D307" s="119">
        <f t="shared" si="12"/>
        <v>372.9</v>
      </c>
      <c r="E307" s="118">
        <v>372.9</v>
      </c>
      <c r="F307" s="118">
        <v>359.5</v>
      </c>
      <c r="G307" s="118"/>
    </row>
    <row r="308" spans="1:12" x14ac:dyDescent="0.25">
      <c r="A308" s="65" t="s">
        <v>106</v>
      </c>
      <c r="B308" s="94" t="s">
        <v>35</v>
      </c>
      <c r="C308" s="95" t="s">
        <v>197</v>
      </c>
      <c r="D308" s="114">
        <f t="shared" si="12"/>
        <v>312.39999999999998</v>
      </c>
      <c r="E308" s="118">
        <v>312.39999999999998</v>
      </c>
      <c r="F308" s="118">
        <v>221.4</v>
      </c>
      <c r="G308" s="118"/>
    </row>
    <row r="309" spans="1:12" x14ac:dyDescent="0.25">
      <c r="A309" s="65" t="s">
        <v>261</v>
      </c>
      <c r="B309" s="94" t="s">
        <v>260</v>
      </c>
      <c r="C309" s="72" t="s">
        <v>197</v>
      </c>
      <c r="D309" s="119">
        <f t="shared" si="12"/>
        <v>0.8</v>
      </c>
      <c r="E309" s="118">
        <v>0.8</v>
      </c>
      <c r="F309" s="118"/>
      <c r="G309" s="118"/>
    </row>
    <row r="310" spans="1:12" x14ac:dyDescent="0.25">
      <c r="A310" s="65" t="s">
        <v>106</v>
      </c>
      <c r="B310" s="68" t="s">
        <v>110</v>
      </c>
      <c r="C310" s="95" t="s">
        <v>199</v>
      </c>
      <c r="D310" s="119">
        <f t="shared" si="12"/>
        <v>18.399999999999999</v>
      </c>
      <c r="E310" s="118">
        <v>16.399999999999999</v>
      </c>
      <c r="F310" s="118">
        <v>0.9</v>
      </c>
      <c r="G310" s="118">
        <v>2</v>
      </c>
    </row>
    <row r="311" spans="1:12" ht="13.8" x14ac:dyDescent="0.25">
      <c r="A311" s="167"/>
      <c r="B311" s="160" t="s">
        <v>246</v>
      </c>
      <c r="C311" s="172"/>
      <c r="D311" s="153">
        <f t="shared" si="12"/>
        <v>369.60000000000008</v>
      </c>
      <c r="E311" s="163">
        <f>E312+E313+E315+E314</f>
        <v>365.00000000000006</v>
      </c>
      <c r="F311" s="163">
        <f>F312+F313+F315+F314</f>
        <v>304.5</v>
      </c>
      <c r="G311" s="163">
        <f>G312+G313+G315+G314</f>
        <v>4.5999999999999996</v>
      </c>
    </row>
    <row r="312" spans="1:12" x14ac:dyDescent="0.25">
      <c r="A312" s="65" t="s">
        <v>106</v>
      </c>
      <c r="B312" s="94" t="s">
        <v>4</v>
      </c>
      <c r="C312" s="95" t="s">
        <v>201</v>
      </c>
      <c r="D312" s="119">
        <f t="shared" si="12"/>
        <v>199.4</v>
      </c>
      <c r="E312" s="118">
        <v>199.4</v>
      </c>
      <c r="F312" s="118">
        <v>192.7</v>
      </c>
      <c r="G312" s="118"/>
    </row>
    <row r="313" spans="1:12" x14ac:dyDescent="0.25">
      <c r="A313" s="65" t="s">
        <v>106</v>
      </c>
      <c r="B313" s="94" t="s">
        <v>35</v>
      </c>
      <c r="C313" s="95" t="s">
        <v>197</v>
      </c>
      <c r="D313" s="114">
        <f t="shared" si="12"/>
        <v>164.79999999999998</v>
      </c>
      <c r="E313" s="118">
        <v>160.19999999999999</v>
      </c>
      <c r="F313" s="118">
        <v>111.8</v>
      </c>
      <c r="G313" s="118">
        <v>4.5999999999999996</v>
      </c>
    </row>
    <row r="314" spans="1:12" x14ac:dyDescent="0.25">
      <c r="A314" s="65" t="s">
        <v>261</v>
      </c>
      <c r="B314" s="94" t="s">
        <v>260</v>
      </c>
      <c r="C314" s="72" t="s">
        <v>197</v>
      </c>
      <c r="D314" s="119">
        <f t="shared" si="12"/>
        <v>0.3</v>
      </c>
      <c r="E314" s="118">
        <v>0.3</v>
      </c>
      <c r="F314" s="118"/>
      <c r="G314" s="118"/>
    </row>
    <row r="315" spans="1:12" x14ac:dyDescent="0.25">
      <c r="A315" s="65" t="s">
        <v>106</v>
      </c>
      <c r="B315" s="68" t="s">
        <v>110</v>
      </c>
      <c r="C315" s="95" t="s">
        <v>199</v>
      </c>
      <c r="D315" s="114">
        <f t="shared" si="12"/>
        <v>5.0999999999999996</v>
      </c>
      <c r="E315" s="118">
        <v>5.0999999999999996</v>
      </c>
      <c r="F315" s="118"/>
      <c r="G315" s="118"/>
    </row>
    <row r="316" spans="1:12" ht="13.8" x14ac:dyDescent="0.25">
      <c r="A316" s="65"/>
      <c r="B316" s="160" t="s">
        <v>194</v>
      </c>
      <c r="C316" s="172"/>
      <c r="D316" s="153">
        <f t="shared" ref="D316:D327" si="13">E316+G316</f>
        <v>1093.5999999999999</v>
      </c>
      <c r="E316" s="163">
        <f>E317+E318+E319+E321+E322+E320</f>
        <v>1084</v>
      </c>
      <c r="F316" s="163">
        <f>F317+F318+F319+F321+F322+F320</f>
        <v>890.3</v>
      </c>
      <c r="G316" s="163">
        <f>G317+G318+G319+G321+G322+G320</f>
        <v>9.6</v>
      </c>
    </row>
    <row r="317" spans="1:12" x14ac:dyDescent="0.25">
      <c r="A317" s="65" t="s">
        <v>106</v>
      </c>
      <c r="B317" s="94" t="s">
        <v>4</v>
      </c>
      <c r="C317" s="95" t="s">
        <v>201</v>
      </c>
      <c r="D317" s="114">
        <f t="shared" si="13"/>
        <v>601.70000000000005</v>
      </c>
      <c r="E317" s="118">
        <v>601.70000000000005</v>
      </c>
      <c r="F317" s="118">
        <v>578.79999999999995</v>
      </c>
      <c r="G317" s="118"/>
      <c r="L317" s="3"/>
    </row>
    <row r="318" spans="1:12" x14ac:dyDescent="0.25">
      <c r="A318" s="65" t="s">
        <v>108</v>
      </c>
      <c r="B318" s="68" t="s">
        <v>127</v>
      </c>
      <c r="C318" s="95" t="s">
        <v>201</v>
      </c>
      <c r="D318" s="119">
        <f t="shared" si="13"/>
        <v>0.7</v>
      </c>
      <c r="E318" s="118">
        <v>0.7</v>
      </c>
      <c r="F318" s="118">
        <v>0.7</v>
      </c>
      <c r="G318" s="118"/>
      <c r="K318" s="3"/>
    </row>
    <row r="319" spans="1:12" x14ac:dyDescent="0.25">
      <c r="A319" s="65" t="s">
        <v>106</v>
      </c>
      <c r="B319" s="94" t="s">
        <v>35</v>
      </c>
      <c r="C319" s="95" t="s">
        <v>197</v>
      </c>
      <c r="D319" s="119">
        <f t="shared" si="13"/>
        <v>407.70000000000005</v>
      </c>
      <c r="E319" s="118">
        <v>398.1</v>
      </c>
      <c r="F319" s="118">
        <v>310.8</v>
      </c>
      <c r="G319" s="118">
        <v>9.6</v>
      </c>
    </row>
    <row r="320" spans="1:12" x14ac:dyDescent="0.25">
      <c r="A320" s="65" t="s">
        <v>261</v>
      </c>
      <c r="B320" s="94" t="s">
        <v>260</v>
      </c>
      <c r="C320" s="72" t="s">
        <v>197</v>
      </c>
      <c r="D320" s="119">
        <f t="shared" si="13"/>
        <v>0.2</v>
      </c>
      <c r="E320" s="118">
        <v>0.2</v>
      </c>
      <c r="F320" s="118"/>
      <c r="G320" s="118"/>
    </row>
    <row r="321" spans="1:11" x14ac:dyDescent="0.25">
      <c r="A321" s="65" t="s">
        <v>106</v>
      </c>
      <c r="B321" s="68" t="s">
        <v>110</v>
      </c>
      <c r="C321" s="95" t="s">
        <v>199</v>
      </c>
      <c r="D321" s="114">
        <f t="shared" si="13"/>
        <v>48.5</v>
      </c>
      <c r="E321" s="118">
        <v>48.5</v>
      </c>
      <c r="F321" s="118"/>
      <c r="G321" s="118"/>
      <c r="K321" s="6"/>
    </row>
    <row r="322" spans="1:11" ht="24" x14ac:dyDescent="0.25">
      <c r="A322" s="65" t="s">
        <v>106</v>
      </c>
      <c r="B322" s="94" t="s">
        <v>208</v>
      </c>
      <c r="C322" s="72" t="s">
        <v>207</v>
      </c>
      <c r="D322" s="119">
        <f t="shared" si="13"/>
        <v>34.799999999999997</v>
      </c>
      <c r="E322" s="118">
        <v>34.799999999999997</v>
      </c>
      <c r="F322" s="118"/>
      <c r="G322" s="118"/>
    </row>
    <row r="323" spans="1:11" ht="13.8" x14ac:dyDescent="0.25">
      <c r="A323" s="86"/>
      <c r="B323" s="159" t="s">
        <v>247</v>
      </c>
      <c r="C323" s="177"/>
      <c r="D323" s="153">
        <f t="shared" si="13"/>
        <v>281.30000000000007</v>
      </c>
      <c r="E323" s="163">
        <f>E324+E325+E327+E326</f>
        <v>272.50000000000006</v>
      </c>
      <c r="F323" s="163">
        <f>F324+F325+F327+F326</f>
        <v>211.2</v>
      </c>
      <c r="G323" s="163">
        <f>G324+G325+G327+G326</f>
        <v>8.8000000000000007</v>
      </c>
    </row>
    <row r="324" spans="1:11" x14ac:dyDescent="0.25">
      <c r="A324" s="65" t="s">
        <v>106</v>
      </c>
      <c r="B324" s="94" t="s">
        <v>4</v>
      </c>
      <c r="C324" s="95" t="s">
        <v>201</v>
      </c>
      <c r="D324" s="114">
        <f t="shared" si="13"/>
        <v>119.4</v>
      </c>
      <c r="E324" s="118">
        <v>119.4</v>
      </c>
      <c r="F324" s="118">
        <v>111.8</v>
      </c>
      <c r="G324" s="118"/>
    </row>
    <row r="325" spans="1:11" x14ac:dyDescent="0.25">
      <c r="A325" s="65" t="s">
        <v>106</v>
      </c>
      <c r="B325" s="94" t="s">
        <v>35</v>
      </c>
      <c r="C325" s="95" t="s">
        <v>197</v>
      </c>
      <c r="D325" s="114">
        <f t="shared" si="13"/>
        <v>145.5</v>
      </c>
      <c r="E325" s="118">
        <v>140.30000000000001</v>
      </c>
      <c r="F325" s="118">
        <v>99.4</v>
      </c>
      <c r="G325" s="118">
        <v>5.2</v>
      </c>
      <c r="H325" s="227"/>
      <c r="I325" s="5"/>
    </row>
    <row r="326" spans="1:11" x14ac:dyDescent="0.25">
      <c r="A326" s="65" t="s">
        <v>261</v>
      </c>
      <c r="B326" s="94" t="s">
        <v>260</v>
      </c>
      <c r="C326" s="72" t="s">
        <v>197</v>
      </c>
      <c r="D326" s="119">
        <f t="shared" si="13"/>
        <v>0.2</v>
      </c>
      <c r="E326" s="118">
        <v>0.2</v>
      </c>
      <c r="F326" s="118"/>
      <c r="G326" s="118"/>
    </row>
    <row r="327" spans="1:11" x14ac:dyDescent="0.25">
      <c r="A327" s="65" t="s">
        <v>106</v>
      </c>
      <c r="B327" s="68" t="s">
        <v>110</v>
      </c>
      <c r="C327" s="95" t="s">
        <v>199</v>
      </c>
      <c r="D327" s="114">
        <f t="shared" si="13"/>
        <v>16.2</v>
      </c>
      <c r="E327" s="118">
        <v>12.6</v>
      </c>
      <c r="F327" s="118"/>
      <c r="G327" s="118">
        <v>3.6</v>
      </c>
    </row>
    <row r="328" spans="1:11" ht="13.8" x14ac:dyDescent="0.25">
      <c r="A328" s="65"/>
      <c r="B328" s="160" t="s">
        <v>157</v>
      </c>
      <c r="C328" s="172"/>
      <c r="D328" s="153">
        <f>E328+G328</f>
        <v>344.79999999999995</v>
      </c>
      <c r="E328" s="163">
        <f>E329+E330+E332+E331</f>
        <v>343.9</v>
      </c>
      <c r="F328" s="163">
        <f>F329+F330+F332+F331</f>
        <v>286.5</v>
      </c>
      <c r="G328" s="163">
        <f>G329+G330+G332+G331</f>
        <v>0.9</v>
      </c>
    </row>
    <row r="329" spans="1:11" x14ac:dyDescent="0.25">
      <c r="A329" s="65" t="s">
        <v>106</v>
      </c>
      <c r="B329" s="94" t="s">
        <v>4</v>
      </c>
      <c r="C329" s="95" t="s">
        <v>201</v>
      </c>
      <c r="D329" s="119">
        <f>E329+G329</f>
        <v>163.69999999999999</v>
      </c>
      <c r="E329" s="118">
        <v>163.69999999999999</v>
      </c>
      <c r="F329" s="118">
        <v>156.69999999999999</v>
      </c>
      <c r="G329" s="118"/>
      <c r="I329" s="255"/>
    </row>
    <row r="330" spans="1:11" x14ac:dyDescent="0.25">
      <c r="A330" s="65" t="s">
        <v>106</v>
      </c>
      <c r="B330" s="94" t="s">
        <v>35</v>
      </c>
      <c r="C330" s="95" t="s">
        <v>197</v>
      </c>
      <c r="D330" s="114">
        <f>E330+G330</f>
        <v>163.6</v>
      </c>
      <c r="E330" s="118">
        <v>163.6</v>
      </c>
      <c r="F330" s="118">
        <v>129.80000000000001</v>
      </c>
      <c r="G330" s="118"/>
      <c r="H330" s="227"/>
      <c r="I330" s="256"/>
    </row>
    <row r="331" spans="1:11" x14ac:dyDescent="0.25">
      <c r="A331" s="65" t="s">
        <v>261</v>
      </c>
      <c r="B331" s="94" t="s">
        <v>260</v>
      </c>
      <c r="C331" s="72" t="s">
        <v>197</v>
      </c>
      <c r="D331" s="119">
        <f>E331+G331</f>
        <v>0.5</v>
      </c>
      <c r="E331" s="118">
        <v>0.5</v>
      </c>
      <c r="F331" s="118"/>
      <c r="G331" s="118"/>
      <c r="H331" s="239"/>
    </row>
    <row r="332" spans="1:11" x14ac:dyDescent="0.25">
      <c r="A332" s="65" t="s">
        <v>106</v>
      </c>
      <c r="B332" s="68" t="s">
        <v>110</v>
      </c>
      <c r="C332" s="95" t="s">
        <v>199</v>
      </c>
      <c r="D332" s="114">
        <f>E332+G332</f>
        <v>17</v>
      </c>
      <c r="E332" s="118">
        <v>16.100000000000001</v>
      </c>
      <c r="F332" s="118"/>
      <c r="G332" s="118">
        <v>0.9</v>
      </c>
      <c r="H332" s="50"/>
    </row>
    <row r="333" spans="1:11" ht="13.8" x14ac:dyDescent="0.25">
      <c r="A333" s="65"/>
      <c r="B333" s="160" t="s">
        <v>249</v>
      </c>
      <c r="C333" s="172"/>
      <c r="D333" s="153">
        <f t="shared" ref="D333:D362" si="14">E333+G333</f>
        <v>555.70000000000005</v>
      </c>
      <c r="E333" s="163">
        <f>E334+E335+E336+E337</f>
        <v>555.70000000000005</v>
      </c>
      <c r="F333" s="163">
        <f>F334+F335+F336+F337</f>
        <v>444.4</v>
      </c>
      <c r="G333" s="163">
        <f>G334+G335+G336+G337</f>
        <v>0</v>
      </c>
    </row>
    <row r="334" spans="1:11" x14ac:dyDescent="0.25">
      <c r="A334" s="65" t="s">
        <v>106</v>
      </c>
      <c r="B334" s="94" t="s">
        <v>4</v>
      </c>
      <c r="C334" s="95" t="s">
        <v>201</v>
      </c>
      <c r="D334" s="114">
        <f t="shared" si="14"/>
        <v>253.8</v>
      </c>
      <c r="E334" s="118">
        <v>253.8</v>
      </c>
      <c r="F334" s="118">
        <v>241.5</v>
      </c>
      <c r="G334" s="118"/>
    </row>
    <row r="335" spans="1:11" x14ac:dyDescent="0.25">
      <c r="A335" s="65" t="s">
        <v>108</v>
      </c>
      <c r="B335" s="68" t="s">
        <v>127</v>
      </c>
      <c r="C335" s="95" t="s">
        <v>201</v>
      </c>
      <c r="D335" s="114">
        <f t="shared" si="14"/>
        <v>0.7</v>
      </c>
      <c r="E335" s="118">
        <v>0.7</v>
      </c>
      <c r="F335" s="118">
        <v>0.7</v>
      </c>
      <c r="G335" s="118"/>
    </row>
    <row r="336" spans="1:11" x14ac:dyDescent="0.25">
      <c r="A336" s="65" t="s">
        <v>106</v>
      </c>
      <c r="B336" s="94" t="s">
        <v>35</v>
      </c>
      <c r="C336" s="95" t="s">
        <v>197</v>
      </c>
      <c r="D336" s="114">
        <f t="shared" si="14"/>
        <v>255.7</v>
      </c>
      <c r="E336" s="118">
        <v>255.7</v>
      </c>
      <c r="F336" s="118">
        <v>202.2</v>
      </c>
      <c r="G336" s="118"/>
    </row>
    <row r="337" spans="1:9" x14ac:dyDescent="0.25">
      <c r="A337" s="65" t="s">
        <v>106</v>
      </c>
      <c r="B337" s="68" t="s">
        <v>110</v>
      </c>
      <c r="C337" s="95" t="s">
        <v>199</v>
      </c>
      <c r="D337" s="114">
        <f t="shared" si="14"/>
        <v>45.5</v>
      </c>
      <c r="E337" s="118">
        <v>45.5</v>
      </c>
      <c r="F337" s="118"/>
      <c r="G337" s="118"/>
      <c r="H337" s="50"/>
    </row>
    <row r="338" spans="1:9" ht="13.8" x14ac:dyDescent="0.25">
      <c r="A338" s="65"/>
      <c r="B338" s="160" t="s">
        <v>248</v>
      </c>
      <c r="C338" s="172"/>
      <c r="D338" s="153">
        <f t="shared" si="14"/>
        <v>383.4</v>
      </c>
      <c r="E338" s="163">
        <f>E339+E340+E341+E342</f>
        <v>383.4</v>
      </c>
      <c r="F338" s="163">
        <f>F339+F340+F341+F342</f>
        <v>304.60000000000002</v>
      </c>
      <c r="G338" s="163">
        <f>G339+G340+G341+G342</f>
        <v>0</v>
      </c>
      <c r="I338" s="61"/>
    </row>
    <row r="339" spans="1:9" x14ac:dyDescent="0.25">
      <c r="A339" s="65" t="s">
        <v>106</v>
      </c>
      <c r="B339" s="94" t="s">
        <v>4</v>
      </c>
      <c r="C339" s="95" t="s">
        <v>201</v>
      </c>
      <c r="D339" s="114">
        <f t="shared" si="14"/>
        <v>137.5</v>
      </c>
      <c r="E339" s="118">
        <v>137.5</v>
      </c>
      <c r="F339" s="118">
        <v>131</v>
      </c>
      <c r="G339" s="118"/>
      <c r="I339" s="61"/>
    </row>
    <row r="340" spans="1:9" x14ac:dyDescent="0.25">
      <c r="A340" s="65" t="s">
        <v>108</v>
      </c>
      <c r="B340" s="68" t="s">
        <v>127</v>
      </c>
      <c r="C340" s="95" t="s">
        <v>201</v>
      </c>
      <c r="D340" s="114">
        <f t="shared" si="14"/>
        <v>0.3</v>
      </c>
      <c r="E340" s="118">
        <v>0.3</v>
      </c>
      <c r="F340" s="118">
        <v>0.3</v>
      </c>
      <c r="G340" s="118"/>
      <c r="H340" s="50"/>
    </row>
    <row r="341" spans="1:9" x14ac:dyDescent="0.25">
      <c r="A341" s="65" t="s">
        <v>106</v>
      </c>
      <c r="B341" s="94" t="s">
        <v>35</v>
      </c>
      <c r="C341" s="95" t="s">
        <v>197</v>
      </c>
      <c r="D341" s="114">
        <f t="shared" si="14"/>
        <v>207.1</v>
      </c>
      <c r="E341" s="118">
        <v>207.1</v>
      </c>
      <c r="F341" s="118">
        <v>173.3</v>
      </c>
      <c r="G341" s="118"/>
    </row>
    <row r="342" spans="1:9" x14ac:dyDescent="0.25">
      <c r="A342" s="65" t="s">
        <v>106</v>
      </c>
      <c r="B342" s="68" t="s">
        <v>110</v>
      </c>
      <c r="C342" s="95" t="s">
        <v>199</v>
      </c>
      <c r="D342" s="114">
        <f t="shared" si="14"/>
        <v>38.5</v>
      </c>
      <c r="E342" s="118">
        <v>38.5</v>
      </c>
      <c r="F342" s="118"/>
      <c r="G342" s="118"/>
    </row>
    <row r="343" spans="1:9" ht="13.8" x14ac:dyDescent="0.25">
      <c r="A343" s="65"/>
      <c r="B343" s="160" t="s">
        <v>158</v>
      </c>
      <c r="C343" s="172"/>
      <c r="D343" s="153">
        <f t="shared" si="14"/>
        <v>635.69999999999993</v>
      </c>
      <c r="E343" s="163">
        <f>E344+E345+E346+E347</f>
        <v>623.29999999999995</v>
      </c>
      <c r="F343" s="163">
        <f>F344+F345+F346+F347</f>
        <v>496.70000000000005</v>
      </c>
      <c r="G343" s="163">
        <f>G344+G345+G346+G347</f>
        <v>12.4</v>
      </c>
    </row>
    <row r="344" spans="1:9" x14ac:dyDescent="0.25">
      <c r="A344" s="65" t="s">
        <v>106</v>
      </c>
      <c r="B344" s="94" t="s">
        <v>4</v>
      </c>
      <c r="C344" s="95" t="s">
        <v>201</v>
      </c>
      <c r="D344" s="114">
        <f t="shared" si="14"/>
        <v>236.8</v>
      </c>
      <c r="E344" s="118">
        <v>236.8</v>
      </c>
      <c r="F344" s="118">
        <v>224.9</v>
      </c>
      <c r="G344" s="118"/>
    </row>
    <row r="345" spans="1:9" x14ac:dyDescent="0.25">
      <c r="A345" s="65" t="s">
        <v>108</v>
      </c>
      <c r="B345" s="68" t="s">
        <v>127</v>
      </c>
      <c r="C345" s="95" t="s">
        <v>201</v>
      </c>
      <c r="D345" s="114">
        <f t="shared" si="14"/>
        <v>0.2</v>
      </c>
      <c r="E345" s="118">
        <v>0.2</v>
      </c>
      <c r="F345" s="118">
        <v>0.2</v>
      </c>
      <c r="G345" s="118"/>
    </row>
    <row r="346" spans="1:9" x14ac:dyDescent="0.25">
      <c r="A346" s="65" t="s">
        <v>106</v>
      </c>
      <c r="B346" s="94" t="s">
        <v>35</v>
      </c>
      <c r="C346" s="95" t="s">
        <v>197</v>
      </c>
      <c r="D346" s="114">
        <f t="shared" si="14"/>
        <v>329.3</v>
      </c>
      <c r="E346" s="118">
        <v>329.3</v>
      </c>
      <c r="F346" s="118">
        <v>271.60000000000002</v>
      </c>
      <c r="G346" s="118"/>
    </row>
    <row r="347" spans="1:9" x14ac:dyDescent="0.25">
      <c r="A347" s="65" t="s">
        <v>107</v>
      </c>
      <c r="B347" s="68" t="s">
        <v>110</v>
      </c>
      <c r="C347" s="95" t="s">
        <v>199</v>
      </c>
      <c r="D347" s="114">
        <f t="shared" si="14"/>
        <v>69.400000000000006</v>
      </c>
      <c r="E347" s="118">
        <v>57</v>
      </c>
      <c r="F347" s="118"/>
      <c r="G347" s="118">
        <v>12.4</v>
      </c>
    </row>
    <row r="348" spans="1:9" ht="13.8" x14ac:dyDescent="0.25">
      <c r="A348" s="65"/>
      <c r="B348" s="160" t="s">
        <v>145</v>
      </c>
      <c r="C348" s="172"/>
      <c r="D348" s="153">
        <f t="shared" si="14"/>
        <v>629.9</v>
      </c>
      <c r="E348" s="163">
        <f>E349+E350+E351+E352</f>
        <v>623.1</v>
      </c>
      <c r="F348" s="163">
        <f>F349+F350+F351+F352</f>
        <v>492.9</v>
      </c>
      <c r="G348" s="163">
        <f>G349+G350+G351+G352</f>
        <v>6.8</v>
      </c>
    </row>
    <row r="349" spans="1:9" x14ac:dyDescent="0.25">
      <c r="A349" s="65" t="s">
        <v>106</v>
      </c>
      <c r="B349" s="94" t="s">
        <v>4</v>
      </c>
      <c r="C349" s="95" t="s">
        <v>201</v>
      </c>
      <c r="D349" s="114">
        <f t="shared" si="14"/>
        <v>240</v>
      </c>
      <c r="E349" s="118">
        <v>240</v>
      </c>
      <c r="F349" s="118">
        <v>226.6</v>
      </c>
      <c r="G349" s="118"/>
    </row>
    <row r="350" spans="1:9" x14ac:dyDescent="0.25">
      <c r="A350" s="65" t="s">
        <v>108</v>
      </c>
      <c r="B350" s="68" t="s">
        <v>127</v>
      </c>
      <c r="C350" s="95" t="s">
        <v>201</v>
      </c>
      <c r="D350" s="114">
        <f t="shared" si="14"/>
        <v>0.3</v>
      </c>
      <c r="E350" s="118">
        <v>0.3</v>
      </c>
      <c r="F350" s="118">
        <v>0.3</v>
      </c>
      <c r="G350" s="118"/>
    </row>
    <row r="351" spans="1:9" x14ac:dyDescent="0.25">
      <c r="A351" s="65" t="s">
        <v>106</v>
      </c>
      <c r="B351" s="94" t="s">
        <v>35</v>
      </c>
      <c r="C351" s="95" t="s">
        <v>197</v>
      </c>
      <c r="D351" s="114">
        <f t="shared" si="14"/>
        <v>325.2</v>
      </c>
      <c r="E351" s="118">
        <v>318.39999999999998</v>
      </c>
      <c r="F351" s="118">
        <v>266</v>
      </c>
      <c r="G351" s="118">
        <v>6.8</v>
      </c>
    </row>
    <row r="352" spans="1:9" x14ac:dyDescent="0.25">
      <c r="A352" s="65" t="s">
        <v>106</v>
      </c>
      <c r="B352" s="68" t="s">
        <v>110</v>
      </c>
      <c r="C352" s="95" t="s">
        <v>199</v>
      </c>
      <c r="D352" s="114">
        <f t="shared" si="14"/>
        <v>64.400000000000006</v>
      </c>
      <c r="E352" s="118">
        <v>64.400000000000006</v>
      </c>
      <c r="F352" s="118"/>
      <c r="G352" s="118"/>
    </row>
    <row r="353" spans="1:9" ht="13.8" x14ac:dyDescent="0.25">
      <c r="A353" s="65"/>
      <c r="B353" s="160" t="s">
        <v>159</v>
      </c>
      <c r="C353" s="172"/>
      <c r="D353" s="153">
        <f t="shared" si="14"/>
        <v>342.5</v>
      </c>
      <c r="E353" s="163">
        <f>E354+E355+E356</f>
        <v>342.5</v>
      </c>
      <c r="F353" s="163">
        <f>F354+F355+F356</f>
        <v>264.5</v>
      </c>
      <c r="G353" s="163">
        <f>G354+G355+G356</f>
        <v>0</v>
      </c>
    </row>
    <row r="354" spans="1:9" x14ac:dyDescent="0.25">
      <c r="A354" s="65" t="s">
        <v>106</v>
      </c>
      <c r="B354" s="94" t="s">
        <v>4</v>
      </c>
      <c r="C354" s="95" t="s">
        <v>201</v>
      </c>
      <c r="D354" s="114">
        <f t="shared" si="14"/>
        <v>112.4</v>
      </c>
      <c r="E354" s="118">
        <v>112.4</v>
      </c>
      <c r="F354" s="118">
        <v>106.8</v>
      </c>
      <c r="G354" s="118"/>
      <c r="I354" s="218"/>
    </row>
    <row r="355" spans="1:9" x14ac:dyDescent="0.25">
      <c r="A355" s="65" t="s">
        <v>106</v>
      </c>
      <c r="B355" s="94" t="s">
        <v>35</v>
      </c>
      <c r="C355" s="95" t="s">
        <v>197</v>
      </c>
      <c r="D355" s="114">
        <f t="shared" si="14"/>
        <v>204</v>
      </c>
      <c r="E355" s="118">
        <v>204</v>
      </c>
      <c r="F355" s="118">
        <v>157.69999999999999</v>
      </c>
      <c r="G355" s="118"/>
    </row>
    <row r="356" spans="1:9" x14ac:dyDescent="0.25">
      <c r="A356" s="65" t="s">
        <v>106</v>
      </c>
      <c r="B356" s="68" t="s">
        <v>110</v>
      </c>
      <c r="C356" s="95" t="s">
        <v>199</v>
      </c>
      <c r="D356" s="114">
        <f t="shared" si="14"/>
        <v>26.1</v>
      </c>
      <c r="E356" s="118">
        <v>26.1</v>
      </c>
      <c r="F356" s="118"/>
      <c r="G356" s="118"/>
    </row>
    <row r="357" spans="1:9" ht="13.8" x14ac:dyDescent="0.25">
      <c r="A357" s="65"/>
      <c r="B357" s="160" t="s">
        <v>265</v>
      </c>
      <c r="C357" s="172"/>
      <c r="D357" s="153">
        <f t="shared" si="14"/>
        <v>271.89999999999998</v>
      </c>
      <c r="E357" s="163">
        <f>E358+E359+E360</f>
        <v>271.89999999999998</v>
      </c>
      <c r="F357" s="163">
        <f>F358+F359+F360</f>
        <v>197.5</v>
      </c>
      <c r="G357" s="163">
        <f>G358+G359+G360</f>
        <v>0</v>
      </c>
    </row>
    <row r="358" spans="1:9" x14ac:dyDescent="0.25">
      <c r="A358" s="65" t="s">
        <v>106</v>
      </c>
      <c r="B358" s="94" t="s">
        <v>4</v>
      </c>
      <c r="C358" s="95" t="s">
        <v>201</v>
      </c>
      <c r="D358" s="114">
        <f t="shared" si="14"/>
        <v>80.599999999999994</v>
      </c>
      <c r="E358" s="118">
        <v>80.599999999999994</v>
      </c>
      <c r="F358" s="118">
        <v>76.599999999999994</v>
      </c>
      <c r="G358" s="118"/>
    </row>
    <row r="359" spans="1:9" x14ac:dyDescent="0.25">
      <c r="A359" s="65" t="s">
        <v>106</v>
      </c>
      <c r="B359" s="94" t="s">
        <v>35</v>
      </c>
      <c r="C359" s="95" t="s">
        <v>197</v>
      </c>
      <c r="D359" s="114">
        <f t="shared" si="14"/>
        <v>170.3</v>
      </c>
      <c r="E359" s="118">
        <v>170.3</v>
      </c>
      <c r="F359" s="118">
        <v>120.9</v>
      </c>
      <c r="G359" s="118"/>
    </row>
    <row r="360" spans="1:9" x14ac:dyDescent="0.25">
      <c r="A360" s="65" t="s">
        <v>106</v>
      </c>
      <c r="B360" s="68" t="s">
        <v>110</v>
      </c>
      <c r="C360" s="95" t="s">
        <v>199</v>
      </c>
      <c r="D360" s="114">
        <f t="shared" si="14"/>
        <v>21</v>
      </c>
      <c r="E360" s="118">
        <v>21</v>
      </c>
      <c r="F360" s="118"/>
      <c r="G360" s="118"/>
    </row>
    <row r="361" spans="1:9" ht="13.8" x14ac:dyDescent="0.25">
      <c r="A361" s="65"/>
      <c r="B361" s="160" t="s">
        <v>266</v>
      </c>
      <c r="C361" s="172"/>
      <c r="D361" s="153">
        <f t="shared" si="14"/>
        <v>228.4</v>
      </c>
      <c r="E361" s="163">
        <f>E362+E363+E364+E365</f>
        <v>228.4</v>
      </c>
      <c r="F361" s="163">
        <f>F362+F363+F364+F365</f>
        <v>178.60000000000002</v>
      </c>
      <c r="G361" s="163">
        <f>G362+G363+G364+G365</f>
        <v>0</v>
      </c>
      <c r="I361" s="61"/>
    </row>
    <row r="362" spans="1:9" x14ac:dyDescent="0.25">
      <c r="A362" s="65" t="s">
        <v>106</v>
      </c>
      <c r="B362" s="94" t="s">
        <v>4</v>
      </c>
      <c r="C362" s="95" t="s">
        <v>201</v>
      </c>
      <c r="D362" s="114">
        <f t="shared" si="14"/>
        <v>63.2</v>
      </c>
      <c r="E362" s="118">
        <v>63.2</v>
      </c>
      <c r="F362" s="118">
        <v>60.2</v>
      </c>
      <c r="G362" s="118"/>
      <c r="I362" s="61"/>
    </row>
    <row r="363" spans="1:9" x14ac:dyDescent="0.25">
      <c r="A363" s="65" t="s">
        <v>108</v>
      </c>
      <c r="B363" s="68" t="s">
        <v>127</v>
      </c>
      <c r="C363" s="95" t="s">
        <v>201</v>
      </c>
      <c r="D363" s="114">
        <f>E363+G363</f>
        <v>0.2</v>
      </c>
      <c r="E363" s="118">
        <v>0.2</v>
      </c>
      <c r="F363" s="118">
        <v>0.2</v>
      </c>
      <c r="G363" s="118"/>
      <c r="I363" s="61"/>
    </row>
    <row r="364" spans="1:9" x14ac:dyDescent="0.25">
      <c r="A364" s="65" t="s">
        <v>106</v>
      </c>
      <c r="B364" s="94" t="s">
        <v>35</v>
      </c>
      <c r="C364" s="95" t="s">
        <v>197</v>
      </c>
      <c r="D364" s="114">
        <f t="shared" ref="D364:D386" si="15">E364+G364</f>
        <v>148</v>
      </c>
      <c r="E364" s="118">
        <v>148</v>
      </c>
      <c r="F364" s="118">
        <v>118.2</v>
      </c>
      <c r="G364" s="118"/>
    </row>
    <row r="365" spans="1:9" x14ac:dyDescent="0.25">
      <c r="A365" s="65" t="s">
        <v>106</v>
      </c>
      <c r="B365" s="68" t="s">
        <v>110</v>
      </c>
      <c r="C365" s="95" t="s">
        <v>199</v>
      </c>
      <c r="D365" s="114">
        <f t="shared" si="15"/>
        <v>17</v>
      </c>
      <c r="E365" s="118">
        <v>17</v>
      </c>
      <c r="F365" s="118"/>
      <c r="G365" s="118"/>
    </row>
    <row r="366" spans="1:9" ht="13.8" x14ac:dyDescent="0.25">
      <c r="A366" s="65"/>
      <c r="B366" s="160" t="s">
        <v>160</v>
      </c>
      <c r="C366" s="172"/>
      <c r="D366" s="153">
        <f t="shared" si="15"/>
        <v>761.1</v>
      </c>
      <c r="E366" s="163">
        <f>E367+E368+E369+E370</f>
        <v>759.2</v>
      </c>
      <c r="F366" s="163">
        <f>F367+F368+F369+F370</f>
        <v>694.19999999999993</v>
      </c>
      <c r="G366" s="163">
        <f>G367+G368+G369+G370</f>
        <v>1.9</v>
      </c>
    </row>
    <row r="367" spans="1:9" x14ac:dyDescent="0.25">
      <c r="A367" s="65" t="s">
        <v>106</v>
      </c>
      <c r="B367" s="94" t="s">
        <v>4</v>
      </c>
      <c r="C367" s="95" t="s">
        <v>201</v>
      </c>
      <c r="D367" s="114">
        <f t="shared" si="15"/>
        <v>30.4</v>
      </c>
      <c r="E367" s="118">
        <v>30.4</v>
      </c>
      <c r="F367" s="118">
        <v>30</v>
      </c>
      <c r="G367" s="118"/>
    </row>
    <row r="368" spans="1:9" x14ac:dyDescent="0.25">
      <c r="A368" s="65" t="s">
        <v>106</v>
      </c>
      <c r="B368" s="94" t="s">
        <v>35</v>
      </c>
      <c r="C368" s="95" t="s">
        <v>197</v>
      </c>
      <c r="D368" s="114">
        <f t="shared" si="15"/>
        <v>640.70000000000005</v>
      </c>
      <c r="E368" s="118">
        <v>640.70000000000005</v>
      </c>
      <c r="F368" s="118">
        <v>623.29999999999995</v>
      </c>
      <c r="G368" s="118"/>
    </row>
    <row r="369" spans="1:8" x14ac:dyDescent="0.25">
      <c r="A369" s="65" t="s">
        <v>106</v>
      </c>
      <c r="B369" s="68" t="s">
        <v>110</v>
      </c>
      <c r="C369" s="95" t="s">
        <v>199</v>
      </c>
      <c r="D369" s="114">
        <f t="shared" si="15"/>
        <v>51.5</v>
      </c>
      <c r="E369" s="118">
        <v>49.6</v>
      </c>
      <c r="F369" s="118">
        <v>3</v>
      </c>
      <c r="G369" s="118">
        <v>1.9</v>
      </c>
    </row>
    <row r="370" spans="1:8" ht="24" x14ac:dyDescent="0.25">
      <c r="A370" s="241" t="s">
        <v>106</v>
      </c>
      <c r="B370" s="76" t="s">
        <v>405</v>
      </c>
      <c r="C370" s="65" t="s">
        <v>202</v>
      </c>
      <c r="D370" s="119">
        <f t="shared" si="15"/>
        <v>38.5</v>
      </c>
      <c r="E370" s="118">
        <v>38.5</v>
      </c>
      <c r="F370" s="118">
        <v>37.9</v>
      </c>
      <c r="G370" s="118"/>
    </row>
    <row r="371" spans="1:8" ht="13.8" x14ac:dyDescent="0.25">
      <c r="A371" s="167"/>
      <c r="B371" s="160" t="s">
        <v>161</v>
      </c>
      <c r="C371" s="172"/>
      <c r="D371" s="153">
        <f t="shared" si="15"/>
        <v>207.70000000000002</v>
      </c>
      <c r="E371" s="163">
        <f>E372+E373+E374+E375</f>
        <v>204.70000000000002</v>
      </c>
      <c r="F371" s="163">
        <f>F372+F373+F374+F375</f>
        <v>188.20000000000002</v>
      </c>
      <c r="G371" s="163">
        <f>G372+G373+G374+G375</f>
        <v>3</v>
      </c>
    </row>
    <row r="372" spans="1:8" x14ac:dyDescent="0.25">
      <c r="A372" s="65" t="s">
        <v>106</v>
      </c>
      <c r="B372" s="94" t="s">
        <v>4</v>
      </c>
      <c r="C372" s="95" t="s">
        <v>201</v>
      </c>
      <c r="D372" s="114">
        <f t="shared" si="15"/>
        <v>9.4</v>
      </c>
      <c r="E372" s="118">
        <v>9.4</v>
      </c>
      <c r="F372" s="118">
        <v>9.3000000000000007</v>
      </c>
      <c r="G372" s="123"/>
    </row>
    <row r="373" spans="1:8" x14ac:dyDescent="0.25">
      <c r="A373" s="65" t="s">
        <v>106</v>
      </c>
      <c r="B373" s="94" t="s">
        <v>35</v>
      </c>
      <c r="C373" s="95" t="s">
        <v>197</v>
      </c>
      <c r="D373" s="114">
        <f t="shared" si="15"/>
        <v>179</v>
      </c>
      <c r="E373" s="118">
        <v>179</v>
      </c>
      <c r="F373" s="118">
        <v>168.6</v>
      </c>
      <c r="G373" s="118"/>
    </row>
    <row r="374" spans="1:8" x14ac:dyDescent="0.25">
      <c r="A374" s="65" t="s">
        <v>106</v>
      </c>
      <c r="B374" s="68" t="s">
        <v>110</v>
      </c>
      <c r="C374" s="95" t="s">
        <v>199</v>
      </c>
      <c r="D374" s="114">
        <f t="shared" si="15"/>
        <v>8.9</v>
      </c>
      <c r="E374" s="118">
        <v>5.9</v>
      </c>
      <c r="F374" s="118"/>
      <c r="G374" s="118">
        <v>3</v>
      </c>
      <c r="H374" s="50"/>
    </row>
    <row r="375" spans="1:8" ht="24" x14ac:dyDescent="0.25">
      <c r="A375" s="241" t="s">
        <v>106</v>
      </c>
      <c r="B375" s="76" t="s">
        <v>405</v>
      </c>
      <c r="C375" s="65" t="s">
        <v>202</v>
      </c>
      <c r="D375" s="119">
        <f t="shared" si="15"/>
        <v>10.4</v>
      </c>
      <c r="E375" s="118">
        <v>10.4</v>
      </c>
      <c r="F375" s="118">
        <v>10.3</v>
      </c>
      <c r="G375" s="118"/>
    </row>
    <row r="376" spans="1:8" ht="13.8" x14ac:dyDescent="0.25">
      <c r="A376" s="167"/>
      <c r="B376" s="160" t="s">
        <v>162</v>
      </c>
      <c r="C376" s="172"/>
      <c r="D376" s="153">
        <f t="shared" si="15"/>
        <v>372</v>
      </c>
      <c r="E376" s="163">
        <f>E377+E378+E379+E380</f>
        <v>372</v>
      </c>
      <c r="F376" s="163">
        <f>F377+F378+F379+F380</f>
        <v>290.8</v>
      </c>
      <c r="G376" s="163">
        <f>G377+G378+G379+G380</f>
        <v>0</v>
      </c>
    </row>
    <row r="377" spans="1:8" x14ac:dyDescent="0.25">
      <c r="A377" s="65" t="s">
        <v>106</v>
      </c>
      <c r="B377" s="94" t="s">
        <v>4</v>
      </c>
      <c r="C377" s="95" t="s">
        <v>201</v>
      </c>
      <c r="D377" s="114">
        <f t="shared" si="15"/>
        <v>43.5</v>
      </c>
      <c r="E377" s="118">
        <v>43.5</v>
      </c>
      <c r="F377" s="118">
        <v>42.9</v>
      </c>
      <c r="G377" s="123"/>
    </row>
    <row r="378" spans="1:8" x14ac:dyDescent="0.25">
      <c r="A378" s="65" t="s">
        <v>106</v>
      </c>
      <c r="B378" s="94" t="s">
        <v>35</v>
      </c>
      <c r="C378" s="95" t="s">
        <v>197</v>
      </c>
      <c r="D378" s="119">
        <f t="shared" si="15"/>
        <v>299</v>
      </c>
      <c r="E378" s="118">
        <v>299</v>
      </c>
      <c r="F378" s="118">
        <v>233.9</v>
      </c>
      <c r="G378" s="118"/>
    </row>
    <row r="379" spans="1:8" x14ac:dyDescent="0.25">
      <c r="A379" s="65" t="s">
        <v>106</v>
      </c>
      <c r="B379" s="68" t="s">
        <v>110</v>
      </c>
      <c r="C379" s="95" t="s">
        <v>199</v>
      </c>
      <c r="D379" s="114">
        <f t="shared" si="15"/>
        <v>15.3</v>
      </c>
      <c r="E379" s="118">
        <v>15.3</v>
      </c>
      <c r="F379" s="118"/>
      <c r="G379" s="118"/>
    </row>
    <row r="380" spans="1:8" ht="24" x14ac:dyDescent="0.25">
      <c r="A380" s="241" t="s">
        <v>106</v>
      </c>
      <c r="B380" s="76" t="s">
        <v>405</v>
      </c>
      <c r="C380" s="65" t="s">
        <v>202</v>
      </c>
      <c r="D380" s="119">
        <f t="shared" si="15"/>
        <v>14.2</v>
      </c>
      <c r="E380" s="118">
        <v>14.2</v>
      </c>
      <c r="F380" s="118">
        <v>14</v>
      </c>
      <c r="G380" s="118"/>
    </row>
    <row r="381" spans="1:8" ht="13.8" x14ac:dyDescent="0.25">
      <c r="A381" s="65"/>
      <c r="B381" s="160" t="s">
        <v>310</v>
      </c>
      <c r="C381" s="172"/>
      <c r="D381" s="153">
        <f t="shared" si="15"/>
        <v>654.69999999999993</v>
      </c>
      <c r="E381" s="163">
        <f>E382+E383+E384+E385+E386</f>
        <v>638.19999999999993</v>
      </c>
      <c r="F381" s="163">
        <f>F382+F383+F384+F385+F386</f>
        <v>556.19999999999993</v>
      </c>
      <c r="G381" s="163">
        <f>G382+G383+G384+G385+G386</f>
        <v>16.5</v>
      </c>
    </row>
    <row r="382" spans="1:8" x14ac:dyDescent="0.25">
      <c r="A382" s="65" t="s">
        <v>106</v>
      </c>
      <c r="B382" s="94" t="s">
        <v>35</v>
      </c>
      <c r="C382" s="95" t="s">
        <v>197</v>
      </c>
      <c r="D382" s="114">
        <f t="shared" si="15"/>
        <v>307.10000000000002</v>
      </c>
      <c r="E382" s="118">
        <v>307.10000000000002</v>
      </c>
      <c r="F382" s="118">
        <v>258.8</v>
      </c>
      <c r="G382" s="118"/>
    </row>
    <row r="383" spans="1:8" ht="24" x14ac:dyDescent="0.25">
      <c r="A383" s="65" t="s">
        <v>106</v>
      </c>
      <c r="B383" s="94" t="s">
        <v>311</v>
      </c>
      <c r="C383" s="72" t="s">
        <v>201</v>
      </c>
      <c r="D383" s="119">
        <f t="shared" si="15"/>
        <v>240.9</v>
      </c>
      <c r="E383" s="118">
        <v>224.4</v>
      </c>
      <c r="F383" s="118">
        <v>214.6</v>
      </c>
      <c r="G383" s="118">
        <v>16.5</v>
      </c>
    </row>
    <row r="384" spans="1:8" ht="24" x14ac:dyDescent="0.25">
      <c r="A384" s="65" t="s">
        <v>106</v>
      </c>
      <c r="B384" s="94" t="s">
        <v>312</v>
      </c>
      <c r="C384" s="72" t="s">
        <v>201</v>
      </c>
      <c r="D384" s="119">
        <f t="shared" si="15"/>
        <v>83</v>
      </c>
      <c r="E384" s="118">
        <v>83</v>
      </c>
      <c r="F384" s="118">
        <v>81.3</v>
      </c>
      <c r="G384" s="121"/>
    </row>
    <row r="385" spans="1:9" x14ac:dyDescent="0.25">
      <c r="A385" s="65" t="s">
        <v>108</v>
      </c>
      <c r="B385" s="68" t="s">
        <v>127</v>
      </c>
      <c r="C385" s="95" t="s">
        <v>201</v>
      </c>
      <c r="D385" s="119">
        <f t="shared" si="15"/>
        <v>0.9</v>
      </c>
      <c r="E385" s="118">
        <v>0.9</v>
      </c>
      <c r="F385" s="118">
        <v>0.9</v>
      </c>
      <c r="G385" s="121"/>
    </row>
    <row r="386" spans="1:9" x14ac:dyDescent="0.25">
      <c r="A386" s="65" t="s">
        <v>106</v>
      </c>
      <c r="B386" s="68" t="s">
        <v>110</v>
      </c>
      <c r="C386" s="95" t="s">
        <v>199</v>
      </c>
      <c r="D386" s="114">
        <f t="shared" si="15"/>
        <v>22.8</v>
      </c>
      <c r="E386" s="118">
        <v>22.8</v>
      </c>
      <c r="F386" s="118">
        <v>0.6</v>
      </c>
      <c r="G386" s="118"/>
    </row>
    <row r="387" spans="1:9" ht="15.6" x14ac:dyDescent="0.3">
      <c r="A387" s="206"/>
      <c r="B387" s="195" t="s">
        <v>216</v>
      </c>
      <c r="C387" s="196"/>
      <c r="D387" s="192">
        <f t="shared" ref="D387:D394" si="16">E387+G387</f>
        <v>3747.1999999999989</v>
      </c>
      <c r="E387" s="193">
        <f>E388+E416+E419+E424+E426+E428+E430+E432+E434+E436+E438+E440+E442+E444+E448+E450+E446</f>
        <v>3716.4999999999991</v>
      </c>
      <c r="F387" s="193">
        <f>F388+F416+F419+F424+F426+F428+F430+F432+F434+F436+F438+F440+F442+F444+F448+F450+F446</f>
        <v>1511.1</v>
      </c>
      <c r="G387" s="193">
        <f>G388+G416+G419+G424+G426+G428+G430+G432+G434+G436+G438+G440+G442+G444+G448+G450+G446</f>
        <v>30.700000000000003</v>
      </c>
    </row>
    <row r="388" spans="1:9" ht="15.6" x14ac:dyDescent="0.3">
      <c r="A388" s="85"/>
      <c r="B388" s="159" t="s">
        <v>115</v>
      </c>
      <c r="C388" s="158"/>
      <c r="D388" s="155">
        <f t="shared" si="16"/>
        <v>2114.1</v>
      </c>
      <c r="E388" s="156">
        <f>E389+E401</f>
        <v>2111.5</v>
      </c>
      <c r="F388" s="156">
        <f>F389+F401</f>
        <v>150.80000000000001</v>
      </c>
      <c r="G388" s="156">
        <f>G389+G401</f>
        <v>2.6</v>
      </c>
    </row>
    <row r="389" spans="1:9" x14ac:dyDescent="0.25">
      <c r="A389" s="85"/>
      <c r="B389" s="67" t="s">
        <v>32</v>
      </c>
      <c r="C389" s="80" t="s">
        <v>197</v>
      </c>
      <c r="D389" s="116">
        <f t="shared" si="16"/>
        <v>1141.2999999999997</v>
      </c>
      <c r="E389" s="117">
        <f>E390+E391+E392+E393+E394+E395+E396+E397+E398+E399+E400</f>
        <v>1138.6999999999998</v>
      </c>
      <c r="F389" s="117">
        <f>F390+F391+F392+F393+F394+F395+F396+F397+F398+F399+F400</f>
        <v>116.5</v>
      </c>
      <c r="G389" s="117">
        <f>G390+G391+G392+G393+G394+G395+G396+G397+G398+G399+G400</f>
        <v>2.6</v>
      </c>
    </row>
    <row r="390" spans="1:9" x14ac:dyDescent="0.25">
      <c r="A390" s="85" t="s">
        <v>240</v>
      </c>
      <c r="B390" s="76" t="s">
        <v>165</v>
      </c>
      <c r="C390" s="80" t="s">
        <v>197</v>
      </c>
      <c r="D390" s="114">
        <f t="shared" si="16"/>
        <v>520</v>
      </c>
      <c r="E390" s="115">
        <v>520</v>
      </c>
      <c r="F390" s="115"/>
      <c r="G390" s="115"/>
      <c r="H390" s="3"/>
    </row>
    <row r="391" spans="1:9" x14ac:dyDescent="0.25">
      <c r="A391" s="85" t="s">
        <v>188</v>
      </c>
      <c r="B391" s="76" t="s">
        <v>353</v>
      </c>
      <c r="C391" s="80" t="s">
        <v>197</v>
      </c>
      <c r="D391" s="114">
        <f t="shared" si="16"/>
        <v>271.89999999999998</v>
      </c>
      <c r="E391" s="128">
        <v>271.89999999999998</v>
      </c>
      <c r="F391" s="115"/>
      <c r="G391" s="115"/>
    </row>
    <row r="392" spans="1:9" x14ac:dyDescent="0.25">
      <c r="A392" s="85" t="s">
        <v>69</v>
      </c>
      <c r="B392" s="76" t="s">
        <v>2</v>
      </c>
      <c r="C392" s="80" t="s">
        <v>197</v>
      </c>
      <c r="D392" s="114">
        <f t="shared" si="16"/>
        <v>134.5</v>
      </c>
      <c r="E392" s="115">
        <v>134.5</v>
      </c>
      <c r="F392" s="115">
        <v>116.5</v>
      </c>
      <c r="G392" s="115"/>
    </row>
    <row r="393" spans="1:9" x14ac:dyDescent="0.25">
      <c r="A393" s="85" t="s">
        <v>103</v>
      </c>
      <c r="B393" s="68" t="s">
        <v>30</v>
      </c>
      <c r="C393" s="65" t="s">
        <v>197</v>
      </c>
      <c r="D393" s="114">
        <f t="shared" si="16"/>
        <v>11.4</v>
      </c>
      <c r="E393" s="115">
        <v>8.8000000000000007</v>
      </c>
      <c r="F393" s="114"/>
      <c r="G393" s="114">
        <v>2.6</v>
      </c>
      <c r="I393" s="51"/>
    </row>
    <row r="394" spans="1:9" x14ac:dyDescent="0.25">
      <c r="A394" s="85" t="s">
        <v>102</v>
      </c>
      <c r="B394" s="66" t="s">
        <v>37</v>
      </c>
      <c r="C394" s="65" t="s">
        <v>197</v>
      </c>
      <c r="D394" s="114">
        <f t="shared" si="16"/>
        <v>83.6</v>
      </c>
      <c r="E394" s="115">
        <v>83.6</v>
      </c>
      <c r="F394" s="114"/>
      <c r="G394" s="114"/>
    </row>
    <row r="395" spans="1:9" x14ac:dyDescent="0.25">
      <c r="A395" s="85" t="s">
        <v>239</v>
      </c>
      <c r="B395" s="68" t="s">
        <v>38</v>
      </c>
      <c r="C395" s="65" t="s">
        <v>197</v>
      </c>
      <c r="D395" s="114">
        <f t="shared" ref="D395:D475" si="17">E395+G395</f>
        <v>15.8</v>
      </c>
      <c r="E395" s="115">
        <v>15.8</v>
      </c>
      <c r="F395" s="114"/>
      <c r="G395" s="114"/>
      <c r="I395" s="151"/>
    </row>
    <row r="396" spans="1:9" ht="24" x14ac:dyDescent="0.25">
      <c r="A396" s="85" t="s">
        <v>193</v>
      </c>
      <c r="B396" s="66" t="s">
        <v>192</v>
      </c>
      <c r="C396" s="65" t="s">
        <v>197</v>
      </c>
      <c r="D396" s="114">
        <f t="shared" si="17"/>
        <v>13.1</v>
      </c>
      <c r="E396" s="115">
        <v>13.1</v>
      </c>
      <c r="F396" s="114"/>
      <c r="G396" s="114"/>
    </row>
    <row r="397" spans="1:9" x14ac:dyDescent="0.25">
      <c r="A397" s="65" t="s">
        <v>85</v>
      </c>
      <c r="B397" s="66" t="s">
        <v>27</v>
      </c>
      <c r="C397" s="72" t="s">
        <v>197</v>
      </c>
      <c r="D397" s="114">
        <f t="shared" si="17"/>
        <v>8</v>
      </c>
      <c r="E397" s="115">
        <v>8</v>
      </c>
      <c r="F397" s="114"/>
      <c r="G397" s="114"/>
      <c r="H397" s="51"/>
    </row>
    <row r="398" spans="1:9" ht="24" x14ac:dyDescent="0.25">
      <c r="A398" s="85" t="s">
        <v>299</v>
      </c>
      <c r="B398" s="66" t="s">
        <v>354</v>
      </c>
      <c r="C398" s="72" t="s">
        <v>197</v>
      </c>
      <c r="D398" s="119">
        <f t="shared" si="17"/>
        <v>4.0999999999999996</v>
      </c>
      <c r="E398" s="118">
        <v>4.0999999999999996</v>
      </c>
      <c r="F398" s="221"/>
      <c r="G398" s="221"/>
    </row>
    <row r="399" spans="1:9" x14ac:dyDescent="0.25">
      <c r="A399" s="85" t="s">
        <v>356</v>
      </c>
      <c r="B399" s="66" t="s">
        <v>355</v>
      </c>
      <c r="C399" s="72" t="s">
        <v>197</v>
      </c>
      <c r="D399" s="114">
        <f t="shared" si="17"/>
        <v>70.900000000000006</v>
      </c>
      <c r="E399" s="115">
        <v>70.900000000000006</v>
      </c>
      <c r="F399" s="129"/>
      <c r="G399" s="129"/>
    </row>
    <row r="400" spans="1:9" x14ac:dyDescent="0.25">
      <c r="A400" s="85" t="s">
        <v>439</v>
      </c>
      <c r="B400" s="66" t="s">
        <v>438</v>
      </c>
      <c r="C400" s="72" t="s">
        <v>197</v>
      </c>
      <c r="D400" s="119">
        <f t="shared" si="17"/>
        <v>8</v>
      </c>
      <c r="E400" s="118">
        <v>8</v>
      </c>
      <c r="F400" s="129"/>
      <c r="G400" s="129"/>
    </row>
    <row r="401" spans="1:8" x14ac:dyDescent="0.25">
      <c r="A401" s="85"/>
      <c r="B401" s="67" t="s">
        <v>50</v>
      </c>
      <c r="C401" s="80" t="s">
        <v>198</v>
      </c>
      <c r="D401" s="116">
        <f t="shared" si="17"/>
        <v>972.8</v>
      </c>
      <c r="E401" s="117">
        <f>E402+E408+E412+E405+E415</f>
        <v>972.8</v>
      </c>
      <c r="F401" s="117">
        <f>F402+F408+F412+F405+F415</f>
        <v>34.300000000000004</v>
      </c>
      <c r="G401" s="117">
        <f>G402+G408+G412+G405+G415</f>
        <v>0</v>
      </c>
    </row>
    <row r="402" spans="1:8" x14ac:dyDescent="0.25">
      <c r="A402" s="85"/>
      <c r="B402" s="83" t="s">
        <v>51</v>
      </c>
      <c r="C402" s="80" t="s">
        <v>198</v>
      </c>
      <c r="D402" s="116">
        <f t="shared" si="17"/>
        <v>165.5</v>
      </c>
      <c r="E402" s="117">
        <f>E403+E404</f>
        <v>165.5</v>
      </c>
      <c r="F402" s="117">
        <f>F403+F404</f>
        <v>4.0999999999999996</v>
      </c>
      <c r="G402" s="117">
        <f>G403+G404</f>
        <v>0</v>
      </c>
    </row>
    <row r="403" spans="1:8" x14ac:dyDescent="0.25">
      <c r="A403" s="85" t="s">
        <v>187</v>
      </c>
      <c r="B403" s="76" t="s">
        <v>166</v>
      </c>
      <c r="C403" s="65" t="s">
        <v>198</v>
      </c>
      <c r="D403" s="114">
        <f t="shared" si="17"/>
        <v>161.30000000000001</v>
      </c>
      <c r="E403" s="115">
        <v>161.30000000000001</v>
      </c>
      <c r="F403" s="114"/>
      <c r="G403" s="114"/>
    </row>
    <row r="404" spans="1:8" x14ac:dyDescent="0.25">
      <c r="A404" s="85" t="s">
        <v>69</v>
      </c>
      <c r="B404" s="97" t="s">
        <v>190</v>
      </c>
      <c r="C404" s="65" t="s">
        <v>198</v>
      </c>
      <c r="D404" s="119">
        <f t="shared" si="17"/>
        <v>4.2</v>
      </c>
      <c r="E404" s="118">
        <v>4.2</v>
      </c>
      <c r="F404" s="118">
        <v>4.0999999999999996</v>
      </c>
      <c r="G404" s="118"/>
    </row>
    <row r="405" spans="1:8" ht="24" x14ac:dyDescent="0.25">
      <c r="A405" s="110"/>
      <c r="B405" s="132" t="s">
        <v>436</v>
      </c>
      <c r="C405" s="80" t="s">
        <v>198</v>
      </c>
      <c r="D405" s="122">
        <f t="shared" si="17"/>
        <v>4.6000000000000005</v>
      </c>
      <c r="E405" s="120">
        <f>E406+E407</f>
        <v>4.6000000000000005</v>
      </c>
      <c r="F405" s="120">
        <f>F406+F407</f>
        <v>0.1</v>
      </c>
      <c r="G405" s="120">
        <f>G406+G407</f>
        <v>0</v>
      </c>
    </row>
    <row r="406" spans="1:8" ht="24" x14ac:dyDescent="0.25">
      <c r="A406" s="85" t="s">
        <v>300</v>
      </c>
      <c r="B406" s="250" t="s">
        <v>367</v>
      </c>
      <c r="C406" s="65" t="s">
        <v>198</v>
      </c>
      <c r="D406" s="122">
        <f t="shared" si="17"/>
        <v>4.4000000000000004</v>
      </c>
      <c r="E406" s="120">
        <v>4.4000000000000004</v>
      </c>
      <c r="F406" s="117"/>
      <c r="G406" s="117"/>
    </row>
    <row r="407" spans="1:8" x14ac:dyDescent="0.25">
      <c r="A407" s="85" t="s">
        <v>69</v>
      </c>
      <c r="B407" s="251" t="s">
        <v>437</v>
      </c>
      <c r="C407" s="65" t="s">
        <v>198</v>
      </c>
      <c r="D407" s="122">
        <f t="shared" si="17"/>
        <v>0.2</v>
      </c>
      <c r="E407" s="120">
        <v>0.2</v>
      </c>
      <c r="F407" s="117">
        <v>0.1</v>
      </c>
      <c r="G407" s="117"/>
      <c r="H407" s="50"/>
    </row>
    <row r="408" spans="1:8" x14ac:dyDescent="0.25">
      <c r="A408" s="85"/>
      <c r="B408" s="83" t="s">
        <v>52</v>
      </c>
      <c r="C408" s="80" t="s">
        <v>198</v>
      </c>
      <c r="D408" s="116">
        <f t="shared" si="17"/>
        <v>228.39999999999998</v>
      </c>
      <c r="E408" s="117">
        <f>E409+E410+E411</f>
        <v>228.39999999999998</v>
      </c>
      <c r="F408" s="117">
        <f>F409+F410+F411</f>
        <v>10.5</v>
      </c>
      <c r="G408" s="117">
        <f>G409+G410+G411</f>
        <v>0</v>
      </c>
    </row>
    <row r="409" spans="1:8" x14ac:dyDescent="0.25">
      <c r="A409" s="85" t="s">
        <v>101</v>
      </c>
      <c r="B409" s="76" t="s">
        <v>167</v>
      </c>
      <c r="C409" s="65" t="s">
        <v>198</v>
      </c>
      <c r="D409" s="114">
        <f t="shared" si="17"/>
        <v>156.19999999999999</v>
      </c>
      <c r="E409" s="128">
        <v>156.19999999999999</v>
      </c>
      <c r="F409" s="114"/>
      <c r="G409" s="114"/>
    </row>
    <row r="410" spans="1:8" x14ac:dyDescent="0.25">
      <c r="A410" s="85" t="s">
        <v>101</v>
      </c>
      <c r="B410" s="76" t="s">
        <v>168</v>
      </c>
      <c r="C410" s="65" t="s">
        <v>198</v>
      </c>
      <c r="D410" s="114">
        <f t="shared" si="17"/>
        <v>61.6</v>
      </c>
      <c r="E410" s="128">
        <v>61.6</v>
      </c>
      <c r="F410" s="114"/>
      <c r="G410" s="114"/>
    </row>
    <row r="411" spans="1:8" x14ac:dyDescent="0.25">
      <c r="A411" s="85" t="s">
        <v>69</v>
      </c>
      <c r="B411" s="76" t="s">
        <v>169</v>
      </c>
      <c r="C411" s="65" t="s">
        <v>198</v>
      </c>
      <c r="D411" s="114">
        <f t="shared" si="17"/>
        <v>10.6</v>
      </c>
      <c r="E411" s="115">
        <v>10.6</v>
      </c>
      <c r="F411" s="114">
        <v>10.5</v>
      </c>
      <c r="G411" s="114"/>
    </row>
    <row r="412" spans="1:8" x14ac:dyDescent="0.25">
      <c r="A412" s="85"/>
      <c r="B412" s="83" t="s">
        <v>53</v>
      </c>
      <c r="C412" s="80" t="s">
        <v>198</v>
      </c>
      <c r="D412" s="116">
        <f t="shared" si="17"/>
        <v>571</v>
      </c>
      <c r="E412" s="117">
        <f>E413+E414</f>
        <v>571</v>
      </c>
      <c r="F412" s="117">
        <f>F413+F414</f>
        <v>16.399999999999999</v>
      </c>
      <c r="G412" s="117">
        <f>G413+G414</f>
        <v>0</v>
      </c>
    </row>
    <row r="413" spans="1:8" x14ac:dyDescent="0.25">
      <c r="A413" s="85" t="s">
        <v>189</v>
      </c>
      <c r="B413" s="76" t="s">
        <v>170</v>
      </c>
      <c r="C413" s="65" t="s">
        <v>198</v>
      </c>
      <c r="D413" s="114">
        <f t="shared" si="17"/>
        <v>554.4</v>
      </c>
      <c r="E413" s="115">
        <v>554.4</v>
      </c>
      <c r="F413" s="114"/>
      <c r="G413" s="114"/>
      <c r="H413" s="222"/>
    </row>
    <row r="414" spans="1:8" x14ac:dyDescent="0.25">
      <c r="A414" s="85" t="s">
        <v>69</v>
      </c>
      <c r="B414" s="76" t="s">
        <v>171</v>
      </c>
      <c r="C414" s="65" t="s">
        <v>198</v>
      </c>
      <c r="D414" s="114">
        <f t="shared" si="17"/>
        <v>16.600000000000001</v>
      </c>
      <c r="E414" s="115">
        <v>16.600000000000001</v>
      </c>
      <c r="F414" s="114">
        <v>16.399999999999999</v>
      </c>
      <c r="G414" s="114"/>
    </row>
    <row r="415" spans="1:8" x14ac:dyDescent="0.25">
      <c r="A415" s="85" t="s">
        <v>349</v>
      </c>
      <c r="B415" s="93" t="s">
        <v>348</v>
      </c>
      <c r="C415" s="65" t="s">
        <v>198</v>
      </c>
      <c r="D415" s="119">
        <f t="shared" si="17"/>
        <v>3.3</v>
      </c>
      <c r="E415" s="115">
        <v>3.3</v>
      </c>
      <c r="F415" s="114">
        <v>3.2</v>
      </c>
      <c r="G415" s="114"/>
      <c r="H415" s="50"/>
    </row>
    <row r="416" spans="1:8" ht="13.8" x14ac:dyDescent="0.25">
      <c r="A416" s="65"/>
      <c r="B416" s="159" t="s">
        <v>11</v>
      </c>
      <c r="C416" s="161"/>
      <c r="D416" s="153">
        <f t="shared" si="17"/>
        <v>430.40000000000003</v>
      </c>
      <c r="E416" s="163">
        <f>E417+E418</f>
        <v>413.1</v>
      </c>
      <c r="F416" s="163">
        <f>F417+F418</f>
        <v>342.2</v>
      </c>
      <c r="G416" s="163">
        <f>G417+G418</f>
        <v>17.3</v>
      </c>
    </row>
    <row r="417" spans="1:10" x14ac:dyDescent="0.25">
      <c r="A417" s="65" t="s">
        <v>106</v>
      </c>
      <c r="B417" s="68" t="s">
        <v>7</v>
      </c>
      <c r="C417" s="65" t="s">
        <v>197</v>
      </c>
      <c r="D417" s="114">
        <f t="shared" si="17"/>
        <v>376.20000000000005</v>
      </c>
      <c r="E417" s="118">
        <v>365.1</v>
      </c>
      <c r="F417" s="118">
        <v>326.7</v>
      </c>
      <c r="G417" s="118">
        <v>11.1</v>
      </c>
    </row>
    <row r="418" spans="1:10" x14ac:dyDescent="0.25">
      <c r="A418" s="65" t="s">
        <v>106</v>
      </c>
      <c r="B418" s="68" t="s">
        <v>110</v>
      </c>
      <c r="C418" s="65" t="s">
        <v>199</v>
      </c>
      <c r="D418" s="114">
        <f t="shared" si="17"/>
        <v>54.2</v>
      </c>
      <c r="E418" s="118">
        <v>48</v>
      </c>
      <c r="F418" s="118">
        <v>15.5</v>
      </c>
      <c r="G418" s="118">
        <v>6.2</v>
      </c>
    </row>
    <row r="419" spans="1:10" ht="13.8" x14ac:dyDescent="0.25">
      <c r="A419" s="65"/>
      <c r="B419" s="159" t="s">
        <v>12</v>
      </c>
      <c r="C419" s="161"/>
      <c r="D419" s="153">
        <f t="shared" si="17"/>
        <v>1155.0999999999999</v>
      </c>
      <c r="E419" s="163">
        <f>E420+E421+E423</f>
        <v>1144.3</v>
      </c>
      <c r="F419" s="163">
        <f>F420+F421+F423</f>
        <v>1018.0999999999999</v>
      </c>
      <c r="G419" s="163">
        <f>G420+G421+G423</f>
        <v>10.8</v>
      </c>
    </row>
    <row r="420" spans="1:10" x14ac:dyDescent="0.25">
      <c r="A420" s="65" t="s">
        <v>106</v>
      </c>
      <c r="B420" s="68" t="s">
        <v>7</v>
      </c>
      <c r="C420" s="65" t="s">
        <v>197</v>
      </c>
      <c r="D420" s="114">
        <f t="shared" si="17"/>
        <v>911.3</v>
      </c>
      <c r="E420" s="118">
        <v>911.3</v>
      </c>
      <c r="F420" s="118">
        <v>827.9</v>
      </c>
      <c r="G420" s="118"/>
    </row>
    <row r="421" spans="1:10" x14ac:dyDescent="0.25">
      <c r="A421" s="65" t="s">
        <v>106</v>
      </c>
      <c r="B421" s="68" t="s">
        <v>110</v>
      </c>
      <c r="C421" s="65" t="s">
        <v>199</v>
      </c>
      <c r="D421" s="114">
        <f t="shared" si="17"/>
        <v>73.3</v>
      </c>
      <c r="E421" s="118">
        <v>62.5</v>
      </c>
      <c r="F421" s="118">
        <v>25</v>
      </c>
      <c r="G421" s="118">
        <v>10.8</v>
      </c>
    </row>
    <row r="422" spans="1:10" x14ac:dyDescent="0.25">
      <c r="A422" s="65"/>
      <c r="B422" s="67" t="s">
        <v>50</v>
      </c>
      <c r="C422" s="65"/>
      <c r="D422" s="114">
        <f t="shared" si="17"/>
        <v>170.5</v>
      </c>
      <c r="E422" s="118">
        <f>E423</f>
        <v>170.5</v>
      </c>
      <c r="F422" s="118">
        <f>F423</f>
        <v>165.2</v>
      </c>
      <c r="G422" s="118">
        <f>G423</f>
        <v>0</v>
      </c>
    </row>
    <row r="423" spans="1:10" x14ac:dyDescent="0.25">
      <c r="A423" s="85" t="s">
        <v>191</v>
      </c>
      <c r="B423" s="76" t="s">
        <v>148</v>
      </c>
      <c r="C423" s="65" t="s">
        <v>198</v>
      </c>
      <c r="D423" s="119">
        <f t="shared" si="17"/>
        <v>170.5</v>
      </c>
      <c r="E423" s="118">
        <v>170.5</v>
      </c>
      <c r="F423" s="118">
        <v>165.2</v>
      </c>
      <c r="G423" s="118"/>
    </row>
    <row r="424" spans="1:10" ht="13.8" x14ac:dyDescent="0.25">
      <c r="A424" s="85"/>
      <c r="B424" s="179" t="s">
        <v>217</v>
      </c>
      <c r="C424" s="167"/>
      <c r="D424" s="162">
        <f t="shared" si="17"/>
        <v>1.9</v>
      </c>
      <c r="E424" s="154">
        <f>E425</f>
        <v>1.9</v>
      </c>
      <c r="F424" s="154">
        <f>F425</f>
        <v>0</v>
      </c>
      <c r="G424" s="154">
        <f>G425</f>
        <v>0</v>
      </c>
    </row>
    <row r="425" spans="1:10" x14ac:dyDescent="0.25">
      <c r="A425" s="65" t="s">
        <v>101</v>
      </c>
      <c r="B425" s="94" t="s">
        <v>309</v>
      </c>
      <c r="C425" s="95" t="s">
        <v>198</v>
      </c>
      <c r="D425" s="114">
        <f t="shared" ref="D425:D451" si="18">E425+G425</f>
        <v>1.9</v>
      </c>
      <c r="E425" s="118">
        <v>1.9</v>
      </c>
      <c r="F425" s="118"/>
      <c r="G425" s="118"/>
    </row>
    <row r="426" spans="1:10" ht="13.8" x14ac:dyDescent="0.25">
      <c r="A426" s="180"/>
      <c r="B426" s="160" t="s">
        <v>153</v>
      </c>
      <c r="C426" s="161"/>
      <c r="D426" s="153">
        <f t="shared" si="18"/>
        <v>8.3000000000000007</v>
      </c>
      <c r="E426" s="154">
        <f>E427</f>
        <v>8.3000000000000007</v>
      </c>
      <c r="F426" s="154">
        <f>F427</f>
        <v>0</v>
      </c>
      <c r="G426" s="154">
        <f>G427</f>
        <v>0</v>
      </c>
    </row>
    <row r="427" spans="1:10" x14ac:dyDescent="0.25">
      <c r="A427" s="65" t="s">
        <v>101</v>
      </c>
      <c r="B427" s="94" t="s">
        <v>309</v>
      </c>
      <c r="C427" s="95" t="s">
        <v>198</v>
      </c>
      <c r="D427" s="114">
        <f t="shared" si="18"/>
        <v>8.3000000000000007</v>
      </c>
      <c r="E427" s="118">
        <v>8.3000000000000007</v>
      </c>
      <c r="F427" s="118"/>
      <c r="G427" s="118"/>
    </row>
    <row r="428" spans="1:10" ht="13.8" x14ac:dyDescent="0.25">
      <c r="A428" s="85"/>
      <c r="B428" s="160" t="s">
        <v>154</v>
      </c>
      <c r="C428" s="161"/>
      <c r="D428" s="153">
        <f t="shared" si="18"/>
        <v>5.9</v>
      </c>
      <c r="E428" s="154">
        <f>E429</f>
        <v>5.9</v>
      </c>
      <c r="F428" s="154">
        <f>F429</f>
        <v>0</v>
      </c>
      <c r="G428" s="154">
        <f>G429</f>
        <v>0</v>
      </c>
      <c r="J428" s="5"/>
    </row>
    <row r="429" spans="1:10" x14ac:dyDescent="0.25">
      <c r="A429" s="65" t="s">
        <v>101</v>
      </c>
      <c r="B429" s="94" t="s">
        <v>309</v>
      </c>
      <c r="C429" s="95" t="s">
        <v>198</v>
      </c>
      <c r="D429" s="114">
        <f t="shared" si="18"/>
        <v>5.9</v>
      </c>
      <c r="E429" s="118">
        <v>5.9</v>
      </c>
      <c r="F429" s="118"/>
      <c r="G429" s="118"/>
    </row>
    <row r="430" spans="1:10" ht="13.8" x14ac:dyDescent="0.25">
      <c r="A430" s="85"/>
      <c r="B430" s="160" t="s">
        <v>245</v>
      </c>
      <c r="C430" s="161"/>
      <c r="D430" s="153">
        <f t="shared" si="18"/>
        <v>3.2</v>
      </c>
      <c r="E430" s="154">
        <f>E431</f>
        <v>3.2</v>
      </c>
      <c r="F430" s="154">
        <f>F431</f>
        <v>0</v>
      </c>
      <c r="G430" s="154">
        <f>G431</f>
        <v>0</v>
      </c>
    </row>
    <row r="431" spans="1:10" x14ac:dyDescent="0.25">
      <c r="A431" s="65" t="s">
        <v>101</v>
      </c>
      <c r="B431" s="94" t="s">
        <v>309</v>
      </c>
      <c r="C431" s="95" t="s">
        <v>198</v>
      </c>
      <c r="D431" s="114">
        <f t="shared" si="18"/>
        <v>3.2</v>
      </c>
      <c r="E431" s="118">
        <v>3.2</v>
      </c>
      <c r="F431" s="118"/>
      <c r="G431" s="118"/>
    </row>
    <row r="432" spans="1:10" ht="13.8" x14ac:dyDescent="0.25">
      <c r="A432" s="85"/>
      <c r="B432" s="160" t="s">
        <v>371</v>
      </c>
      <c r="C432" s="161"/>
      <c r="D432" s="153">
        <f t="shared" si="18"/>
        <v>9.1999999999999993</v>
      </c>
      <c r="E432" s="154">
        <f>E433</f>
        <v>9.1999999999999993</v>
      </c>
      <c r="F432" s="154">
        <f>F433</f>
        <v>0</v>
      </c>
      <c r="G432" s="154">
        <f>G433</f>
        <v>0</v>
      </c>
    </row>
    <row r="433" spans="1:7" x14ac:dyDescent="0.25">
      <c r="A433" s="65" t="s">
        <v>101</v>
      </c>
      <c r="B433" s="94" t="s">
        <v>309</v>
      </c>
      <c r="C433" s="95" t="s">
        <v>198</v>
      </c>
      <c r="D433" s="114">
        <f t="shared" si="18"/>
        <v>9.1999999999999993</v>
      </c>
      <c r="E433" s="118">
        <v>9.1999999999999993</v>
      </c>
      <c r="F433" s="118"/>
      <c r="G433" s="118"/>
    </row>
    <row r="434" spans="1:7" ht="13.8" x14ac:dyDescent="0.25">
      <c r="A434" s="85"/>
      <c r="B434" s="160" t="s">
        <v>308</v>
      </c>
      <c r="C434" s="161"/>
      <c r="D434" s="153">
        <f t="shared" si="18"/>
        <v>1.3</v>
      </c>
      <c r="E434" s="154">
        <f>E435</f>
        <v>1.3</v>
      </c>
      <c r="F434" s="154">
        <f>F435</f>
        <v>0</v>
      </c>
      <c r="G434" s="154">
        <f>G435</f>
        <v>0</v>
      </c>
    </row>
    <row r="435" spans="1:7" x14ac:dyDescent="0.25">
      <c r="A435" s="65" t="s">
        <v>101</v>
      </c>
      <c r="B435" s="94" t="s">
        <v>309</v>
      </c>
      <c r="C435" s="95" t="s">
        <v>198</v>
      </c>
      <c r="D435" s="114">
        <f t="shared" si="18"/>
        <v>1.3</v>
      </c>
      <c r="E435" s="118">
        <v>1.3</v>
      </c>
      <c r="F435" s="118"/>
      <c r="G435" s="118"/>
    </row>
    <row r="436" spans="1:7" ht="27.6" x14ac:dyDescent="0.25">
      <c r="A436" s="85"/>
      <c r="B436" s="160" t="s">
        <v>155</v>
      </c>
      <c r="C436" s="161"/>
      <c r="D436" s="153">
        <f t="shared" si="18"/>
        <v>4.5999999999999996</v>
      </c>
      <c r="E436" s="154">
        <f>E437</f>
        <v>4.5999999999999996</v>
      </c>
      <c r="F436" s="154">
        <f>F437</f>
        <v>0</v>
      </c>
      <c r="G436" s="154">
        <f>G437</f>
        <v>0</v>
      </c>
    </row>
    <row r="437" spans="1:7" x14ac:dyDescent="0.25">
      <c r="A437" s="65" t="s">
        <v>101</v>
      </c>
      <c r="B437" s="94" t="s">
        <v>309</v>
      </c>
      <c r="C437" s="95" t="s">
        <v>198</v>
      </c>
      <c r="D437" s="114">
        <f t="shared" si="18"/>
        <v>4.5999999999999996</v>
      </c>
      <c r="E437" s="118">
        <v>4.5999999999999996</v>
      </c>
      <c r="F437" s="118"/>
      <c r="G437" s="118"/>
    </row>
    <row r="438" spans="1:7" ht="27.6" x14ac:dyDescent="0.25">
      <c r="A438" s="85"/>
      <c r="B438" s="160" t="s">
        <v>156</v>
      </c>
      <c r="C438" s="161"/>
      <c r="D438" s="153">
        <f t="shared" si="18"/>
        <v>1.3</v>
      </c>
      <c r="E438" s="154">
        <f>E439</f>
        <v>1.3</v>
      </c>
      <c r="F438" s="154">
        <f>F439</f>
        <v>0</v>
      </c>
      <c r="G438" s="154">
        <f>G439</f>
        <v>0</v>
      </c>
    </row>
    <row r="439" spans="1:7" x14ac:dyDescent="0.25">
      <c r="A439" s="65" t="s">
        <v>101</v>
      </c>
      <c r="B439" s="94" t="s">
        <v>309</v>
      </c>
      <c r="C439" s="95" t="s">
        <v>198</v>
      </c>
      <c r="D439" s="114">
        <f t="shared" si="18"/>
        <v>1.3</v>
      </c>
      <c r="E439" s="118">
        <v>1.3</v>
      </c>
      <c r="F439" s="118"/>
      <c r="G439" s="118"/>
    </row>
    <row r="440" spans="1:7" ht="13.8" x14ac:dyDescent="0.25">
      <c r="A440" s="65"/>
      <c r="B440" s="160" t="s">
        <v>404</v>
      </c>
      <c r="C440" s="177"/>
      <c r="D440" s="153">
        <f t="shared" si="18"/>
        <v>4.2</v>
      </c>
      <c r="E440" s="163">
        <f>E441</f>
        <v>4.2</v>
      </c>
      <c r="F440" s="163">
        <f>F441</f>
        <v>0</v>
      </c>
      <c r="G440" s="163">
        <f>G441</f>
        <v>0</v>
      </c>
    </row>
    <row r="441" spans="1:7" x14ac:dyDescent="0.25">
      <c r="A441" s="65" t="s">
        <v>101</v>
      </c>
      <c r="B441" s="94" t="s">
        <v>309</v>
      </c>
      <c r="C441" s="95" t="s">
        <v>198</v>
      </c>
      <c r="D441" s="114">
        <f t="shared" si="18"/>
        <v>4.2</v>
      </c>
      <c r="E441" s="118">
        <v>4.2</v>
      </c>
      <c r="F441" s="121"/>
      <c r="G441" s="118"/>
    </row>
    <row r="442" spans="1:7" ht="13.8" x14ac:dyDescent="0.25">
      <c r="A442" s="85"/>
      <c r="B442" s="160" t="s">
        <v>244</v>
      </c>
      <c r="C442" s="161"/>
      <c r="D442" s="153">
        <f t="shared" si="18"/>
        <v>3.1</v>
      </c>
      <c r="E442" s="154">
        <f>E443</f>
        <v>3.1</v>
      </c>
      <c r="F442" s="154">
        <f>F443</f>
        <v>0</v>
      </c>
      <c r="G442" s="154">
        <f>G443</f>
        <v>0</v>
      </c>
    </row>
    <row r="443" spans="1:7" x14ac:dyDescent="0.25">
      <c r="A443" s="65" t="s">
        <v>101</v>
      </c>
      <c r="B443" s="94" t="s">
        <v>309</v>
      </c>
      <c r="C443" s="95" t="s">
        <v>198</v>
      </c>
      <c r="D443" s="119">
        <f t="shared" si="18"/>
        <v>3.1</v>
      </c>
      <c r="E443" s="118">
        <v>3.1</v>
      </c>
      <c r="F443" s="118"/>
      <c r="G443" s="118"/>
    </row>
    <row r="444" spans="1:7" ht="13.8" x14ac:dyDescent="0.25">
      <c r="A444" s="85"/>
      <c r="B444" s="160" t="s">
        <v>246</v>
      </c>
      <c r="C444" s="161"/>
      <c r="D444" s="153">
        <f t="shared" si="18"/>
        <v>1.2</v>
      </c>
      <c r="E444" s="154">
        <f>E445</f>
        <v>1.2</v>
      </c>
      <c r="F444" s="154">
        <f>F445</f>
        <v>0</v>
      </c>
      <c r="G444" s="154">
        <f>G445</f>
        <v>0</v>
      </c>
    </row>
    <row r="445" spans="1:7" x14ac:dyDescent="0.25">
      <c r="A445" s="65" t="s">
        <v>101</v>
      </c>
      <c r="B445" s="94" t="s">
        <v>309</v>
      </c>
      <c r="C445" s="95" t="s">
        <v>198</v>
      </c>
      <c r="D445" s="114">
        <f t="shared" si="18"/>
        <v>1.2</v>
      </c>
      <c r="E445" s="118">
        <v>1.2</v>
      </c>
      <c r="F445" s="118"/>
      <c r="G445" s="118"/>
    </row>
    <row r="446" spans="1:7" ht="13.8" x14ac:dyDescent="0.25">
      <c r="A446" s="65"/>
      <c r="B446" s="160" t="s">
        <v>194</v>
      </c>
      <c r="C446" s="95"/>
      <c r="D446" s="240">
        <f t="shared" si="18"/>
        <v>0.7</v>
      </c>
      <c r="E446" s="123">
        <f>E447</f>
        <v>0.7</v>
      </c>
      <c r="F446" s="123">
        <f>F447</f>
        <v>0</v>
      </c>
      <c r="G446" s="123">
        <f>G447</f>
        <v>0</v>
      </c>
    </row>
    <row r="447" spans="1:7" x14ac:dyDescent="0.25">
      <c r="A447" s="65" t="s">
        <v>101</v>
      </c>
      <c r="B447" s="94" t="s">
        <v>309</v>
      </c>
      <c r="C447" s="95" t="s">
        <v>198</v>
      </c>
      <c r="D447" s="114">
        <f t="shared" si="18"/>
        <v>0.7</v>
      </c>
      <c r="E447" s="118">
        <v>0.7</v>
      </c>
      <c r="F447" s="118"/>
      <c r="G447" s="118"/>
    </row>
    <row r="448" spans="1:7" ht="13.8" x14ac:dyDescent="0.25">
      <c r="A448" s="85"/>
      <c r="B448" s="159" t="s">
        <v>247</v>
      </c>
      <c r="C448" s="161"/>
      <c r="D448" s="153">
        <f t="shared" si="18"/>
        <v>0.7</v>
      </c>
      <c r="E448" s="154">
        <f>E449</f>
        <v>0.7</v>
      </c>
      <c r="F448" s="154">
        <f>F449</f>
        <v>0</v>
      </c>
      <c r="G448" s="154">
        <f>G449</f>
        <v>0</v>
      </c>
    </row>
    <row r="449" spans="1:9" x14ac:dyDescent="0.25">
      <c r="A449" s="65" t="s">
        <v>101</v>
      </c>
      <c r="B449" s="94" t="s">
        <v>309</v>
      </c>
      <c r="C449" s="95" t="s">
        <v>198</v>
      </c>
      <c r="D449" s="114">
        <f t="shared" si="18"/>
        <v>0.7</v>
      </c>
      <c r="E449" s="118">
        <v>0.7</v>
      </c>
      <c r="F449" s="118"/>
      <c r="G449" s="118"/>
    </row>
    <row r="450" spans="1:9" ht="13.8" x14ac:dyDescent="0.25">
      <c r="A450" s="85"/>
      <c r="B450" s="160" t="s">
        <v>157</v>
      </c>
      <c r="C450" s="161"/>
      <c r="D450" s="153">
        <f t="shared" si="18"/>
        <v>2</v>
      </c>
      <c r="E450" s="154">
        <f>E451</f>
        <v>2</v>
      </c>
      <c r="F450" s="154">
        <f>F451</f>
        <v>0</v>
      </c>
      <c r="G450" s="154">
        <f>G451</f>
        <v>0</v>
      </c>
      <c r="I450" s="35"/>
    </row>
    <row r="451" spans="1:9" x14ac:dyDescent="0.25">
      <c r="A451" s="65" t="s">
        <v>101</v>
      </c>
      <c r="B451" s="94" t="s">
        <v>309</v>
      </c>
      <c r="C451" s="95" t="s">
        <v>198</v>
      </c>
      <c r="D451" s="114">
        <f t="shared" si="18"/>
        <v>2</v>
      </c>
      <c r="E451" s="118">
        <v>2</v>
      </c>
      <c r="F451" s="118"/>
      <c r="G451" s="118"/>
      <c r="I451" s="35"/>
    </row>
    <row r="452" spans="1:9" ht="15.6" x14ac:dyDescent="0.25">
      <c r="A452" s="206"/>
      <c r="B452" s="207" t="s">
        <v>5</v>
      </c>
      <c r="C452" s="208"/>
      <c r="D452" s="192">
        <f t="shared" si="17"/>
        <v>156.9</v>
      </c>
      <c r="E452" s="193">
        <f>E454</f>
        <v>127.5</v>
      </c>
      <c r="F452" s="193">
        <f>F454</f>
        <v>0</v>
      </c>
      <c r="G452" s="193">
        <f>G454</f>
        <v>29.4</v>
      </c>
    </row>
    <row r="453" spans="1:9" ht="13.8" x14ac:dyDescent="0.25">
      <c r="A453" s="85"/>
      <c r="B453" s="159" t="s">
        <v>115</v>
      </c>
      <c r="C453" s="62"/>
      <c r="D453" s="153">
        <f t="shared" si="17"/>
        <v>156.9</v>
      </c>
      <c r="E453" s="154">
        <f>E454</f>
        <v>127.5</v>
      </c>
      <c r="F453" s="154">
        <f>F454</f>
        <v>0</v>
      </c>
      <c r="G453" s="154">
        <f>G454</f>
        <v>29.4</v>
      </c>
    </row>
    <row r="454" spans="1:9" x14ac:dyDescent="0.25">
      <c r="A454" s="85"/>
      <c r="B454" s="67" t="s">
        <v>32</v>
      </c>
      <c r="C454" s="62"/>
      <c r="D454" s="116">
        <f t="shared" si="17"/>
        <v>156.9</v>
      </c>
      <c r="E454" s="117">
        <f>E455+E456+E457+E458</f>
        <v>127.5</v>
      </c>
      <c r="F454" s="117">
        <f>F455+F456+F457+F458</f>
        <v>0</v>
      </c>
      <c r="G454" s="117">
        <f>G455+G456+G457+G458</f>
        <v>29.4</v>
      </c>
      <c r="H454" s="22"/>
    </row>
    <row r="455" spans="1:9" x14ac:dyDescent="0.25">
      <c r="A455" s="85" t="s">
        <v>241</v>
      </c>
      <c r="B455" s="66" t="s">
        <v>264</v>
      </c>
      <c r="C455" s="95" t="s">
        <v>197</v>
      </c>
      <c r="D455" s="114">
        <f t="shared" si="17"/>
        <v>1.7</v>
      </c>
      <c r="E455" s="115">
        <v>1.7</v>
      </c>
      <c r="F455" s="115"/>
      <c r="G455" s="115"/>
      <c r="H455" s="35"/>
    </row>
    <row r="456" spans="1:9" ht="24" x14ac:dyDescent="0.25">
      <c r="A456" s="85" t="s">
        <v>243</v>
      </c>
      <c r="B456" s="66" t="s">
        <v>242</v>
      </c>
      <c r="C456" s="72" t="s">
        <v>197</v>
      </c>
      <c r="D456" s="119">
        <f t="shared" si="17"/>
        <v>29.4</v>
      </c>
      <c r="E456" s="118"/>
      <c r="F456" s="118"/>
      <c r="G456" s="118">
        <v>29.4</v>
      </c>
      <c r="H456" s="35"/>
    </row>
    <row r="457" spans="1:9" x14ac:dyDescent="0.25">
      <c r="A457" s="85" t="s">
        <v>119</v>
      </c>
      <c r="B457" s="68" t="s">
        <v>120</v>
      </c>
      <c r="C457" s="65" t="s">
        <v>197</v>
      </c>
      <c r="D457" s="114">
        <f t="shared" si="17"/>
        <v>117</v>
      </c>
      <c r="E457" s="115">
        <v>117</v>
      </c>
      <c r="F457" s="114"/>
      <c r="G457" s="114"/>
      <c r="H457" s="35"/>
    </row>
    <row r="458" spans="1:9" x14ac:dyDescent="0.25">
      <c r="A458" s="65" t="s">
        <v>204</v>
      </c>
      <c r="B458" s="66" t="s">
        <v>203</v>
      </c>
      <c r="C458" s="72" t="s">
        <v>197</v>
      </c>
      <c r="D458" s="114">
        <f t="shared" si="17"/>
        <v>8.8000000000000007</v>
      </c>
      <c r="E458" s="115">
        <v>8.8000000000000007</v>
      </c>
      <c r="F458" s="114"/>
      <c r="G458" s="114"/>
      <c r="H458" s="35"/>
      <c r="I458" s="35"/>
    </row>
    <row r="459" spans="1:9" ht="15.6" x14ac:dyDescent="0.3">
      <c r="A459" s="201"/>
      <c r="B459" s="190" t="s">
        <v>6</v>
      </c>
      <c r="C459" s="194"/>
      <c r="D459" s="192">
        <f t="shared" si="17"/>
        <v>83.1</v>
      </c>
      <c r="E459" s="193">
        <f>E461</f>
        <v>50.5</v>
      </c>
      <c r="F459" s="193">
        <f>F461</f>
        <v>0</v>
      </c>
      <c r="G459" s="193">
        <f>G461</f>
        <v>32.6</v>
      </c>
      <c r="H459" s="35"/>
      <c r="I459" s="35"/>
    </row>
    <row r="460" spans="1:9" ht="13.8" x14ac:dyDescent="0.25">
      <c r="A460" s="65"/>
      <c r="B460" s="159" t="s">
        <v>115</v>
      </c>
      <c r="C460" s="65"/>
      <c r="D460" s="153">
        <f t="shared" si="17"/>
        <v>83.1</v>
      </c>
      <c r="E460" s="154">
        <f>E461</f>
        <v>50.5</v>
      </c>
      <c r="F460" s="154">
        <f>F461</f>
        <v>0</v>
      </c>
      <c r="G460" s="154">
        <f>G461</f>
        <v>32.6</v>
      </c>
      <c r="H460" s="35"/>
      <c r="I460" s="35"/>
    </row>
    <row r="461" spans="1:9" x14ac:dyDescent="0.25">
      <c r="A461" s="65"/>
      <c r="B461" s="67" t="s">
        <v>32</v>
      </c>
      <c r="C461" s="65"/>
      <c r="D461" s="114">
        <f t="shared" si="17"/>
        <v>83.1</v>
      </c>
      <c r="E461" s="115">
        <f>E462+E463+E464</f>
        <v>50.5</v>
      </c>
      <c r="F461" s="115">
        <f>F462+F463+F464</f>
        <v>0</v>
      </c>
      <c r="G461" s="115">
        <f>G462+G463+G464</f>
        <v>32.6</v>
      </c>
      <c r="H461" s="35"/>
    </row>
    <row r="462" spans="1:9" x14ac:dyDescent="0.25">
      <c r="A462" s="65" t="s">
        <v>121</v>
      </c>
      <c r="B462" s="68" t="s">
        <v>122</v>
      </c>
      <c r="C462" s="65" t="s">
        <v>197</v>
      </c>
      <c r="D462" s="114">
        <f t="shared" si="17"/>
        <v>32.6</v>
      </c>
      <c r="E462" s="115"/>
      <c r="F462" s="114"/>
      <c r="G462" s="114">
        <v>32.6</v>
      </c>
      <c r="H462" s="35"/>
      <c r="I462" s="45"/>
    </row>
    <row r="463" spans="1:9" ht="24" x14ac:dyDescent="0.25">
      <c r="A463" s="65" t="s">
        <v>123</v>
      </c>
      <c r="B463" s="66" t="s">
        <v>124</v>
      </c>
      <c r="C463" s="65" t="s">
        <v>197</v>
      </c>
      <c r="D463" s="119">
        <f t="shared" si="17"/>
        <v>5.9</v>
      </c>
      <c r="E463" s="118">
        <v>5.9</v>
      </c>
      <c r="F463" s="119"/>
      <c r="G463" s="119"/>
      <c r="H463" s="35"/>
      <c r="I463" s="46"/>
    </row>
    <row r="464" spans="1:9" x14ac:dyDescent="0.25">
      <c r="A464" s="65" t="s">
        <v>125</v>
      </c>
      <c r="B464" s="68" t="s">
        <v>126</v>
      </c>
      <c r="C464" s="65" t="s">
        <v>197</v>
      </c>
      <c r="D464" s="114">
        <f t="shared" si="17"/>
        <v>44.6</v>
      </c>
      <c r="E464" s="115">
        <v>44.6</v>
      </c>
      <c r="F464" s="114"/>
      <c r="G464" s="114"/>
      <c r="H464" s="35"/>
      <c r="I464" s="46"/>
    </row>
    <row r="465" spans="1:10" ht="31.2" x14ac:dyDescent="0.3">
      <c r="A465" s="201"/>
      <c r="B465" s="209" t="s">
        <v>23</v>
      </c>
      <c r="C465" s="208"/>
      <c r="D465" s="204">
        <f t="shared" si="17"/>
        <v>137.1</v>
      </c>
      <c r="E465" s="198">
        <f>E466</f>
        <v>108.2</v>
      </c>
      <c r="F465" s="198">
        <f>F466</f>
        <v>0</v>
      </c>
      <c r="G465" s="198">
        <f>G466</f>
        <v>28.9</v>
      </c>
      <c r="H465" s="35"/>
    </row>
    <row r="466" spans="1:10" ht="13.8" x14ac:dyDescent="0.25">
      <c r="A466" s="65"/>
      <c r="B466" s="159" t="s">
        <v>115</v>
      </c>
      <c r="C466" s="62"/>
      <c r="D466" s="153">
        <f t="shared" si="17"/>
        <v>137.1</v>
      </c>
      <c r="E466" s="154">
        <f>E467+E472+E475</f>
        <v>108.2</v>
      </c>
      <c r="F466" s="154">
        <f>F467+F472+F475</f>
        <v>0</v>
      </c>
      <c r="G466" s="154">
        <f>G467+G472+G475</f>
        <v>28.9</v>
      </c>
      <c r="H466" s="35"/>
    </row>
    <row r="467" spans="1:10" x14ac:dyDescent="0.25">
      <c r="A467" s="65"/>
      <c r="B467" s="67" t="s">
        <v>32</v>
      </c>
      <c r="C467" s="62"/>
      <c r="D467" s="116">
        <f t="shared" si="17"/>
        <v>101</v>
      </c>
      <c r="E467" s="117">
        <f>E468+E469+E470+E471</f>
        <v>72.099999999999994</v>
      </c>
      <c r="F467" s="117">
        <f>F468+F469+F470+F471</f>
        <v>0</v>
      </c>
      <c r="G467" s="117">
        <f>G468+G469+G470+G471</f>
        <v>28.9</v>
      </c>
      <c r="H467" s="35"/>
    </row>
    <row r="468" spans="1:10" x14ac:dyDescent="0.25">
      <c r="A468" s="85" t="s">
        <v>100</v>
      </c>
      <c r="B468" s="76" t="s">
        <v>301</v>
      </c>
      <c r="C468" s="65" t="s">
        <v>197</v>
      </c>
      <c r="D468" s="119">
        <f t="shared" si="17"/>
        <v>25.9</v>
      </c>
      <c r="E468" s="118">
        <v>16.399999999999999</v>
      </c>
      <c r="F468" s="119"/>
      <c r="G468" s="119">
        <v>9.5</v>
      </c>
      <c r="H468" s="252"/>
    </row>
    <row r="469" spans="1:10" x14ac:dyDescent="0.25">
      <c r="A469" s="85" t="s">
        <v>441</v>
      </c>
      <c r="B469" s="66" t="s">
        <v>440</v>
      </c>
      <c r="C469" s="65" t="s">
        <v>197</v>
      </c>
      <c r="D469" s="119">
        <f t="shared" si="17"/>
        <v>40.700000000000003</v>
      </c>
      <c r="E469" s="118">
        <v>40.700000000000003</v>
      </c>
      <c r="F469" s="119"/>
      <c r="G469" s="119"/>
      <c r="H469" s="252"/>
    </row>
    <row r="470" spans="1:10" x14ac:dyDescent="0.25">
      <c r="A470" s="85" t="s">
        <v>443</v>
      </c>
      <c r="B470" s="66" t="s">
        <v>442</v>
      </c>
      <c r="C470" s="65" t="s">
        <v>197</v>
      </c>
      <c r="D470" s="119">
        <f t="shared" si="17"/>
        <v>15.9</v>
      </c>
      <c r="E470" s="118"/>
      <c r="F470" s="119"/>
      <c r="G470" s="119">
        <v>15.9</v>
      </c>
      <c r="H470" s="252"/>
    </row>
    <row r="471" spans="1:10" ht="24" x14ac:dyDescent="0.25">
      <c r="A471" s="85" t="s">
        <v>402</v>
      </c>
      <c r="B471" s="76" t="s">
        <v>400</v>
      </c>
      <c r="C471" s="65" t="s">
        <v>197</v>
      </c>
      <c r="D471" s="119">
        <f t="shared" si="17"/>
        <v>18.5</v>
      </c>
      <c r="E471" s="118">
        <v>15</v>
      </c>
      <c r="F471" s="119"/>
      <c r="G471" s="119">
        <v>3.5</v>
      </c>
      <c r="H471" s="252"/>
    </row>
    <row r="472" spans="1:10" x14ac:dyDescent="0.25">
      <c r="A472" s="85"/>
      <c r="B472" s="67" t="s">
        <v>50</v>
      </c>
      <c r="C472" s="80"/>
      <c r="D472" s="122">
        <f t="shared" si="17"/>
        <v>35.9</v>
      </c>
      <c r="E472" s="120">
        <f>E473+E474</f>
        <v>35.9</v>
      </c>
      <c r="F472" s="120">
        <f>F473+F474</f>
        <v>0</v>
      </c>
      <c r="G472" s="120">
        <f>G473+G474</f>
        <v>0</v>
      </c>
      <c r="H472" s="223"/>
      <c r="I472" s="50"/>
    </row>
    <row r="473" spans="1:10" ht="24" x14ac:dyDescent="0.25">
      <c r="A473" s="85" t="s">
        <v>401</v>
      </c>
      <c r="B473" s="76" t="s">
        <v>399</v>
      </c>
      <c r="C473" s="65" t="s">
        <v>198</v>
      </c>
      <c r="D473" s="119">
        <f t="shared" si="17"/>
        <v>0</v>
      </c>
      <c r="E473" s="118"/>
      <c r="F473" s="119"/>
      <c r="G473" s="119"/>
      <c r="H473" s="24"/>
      <c r="I473" s="50"/>
    </row>
    <row r="474" spans="1:10" ht="24" x14ac:dyDescent="0.25">
      <c r="A474" s="85" t="s">
        <v>402</v>
      </c>
      <c r="B474" s="76" t="s">
        <v>400</v>
      </c>
      <c r="C474" s="65" t="s">
        <v>198</v>
      </c>
      <c r="D474" s="119">
        <f t="shared" si="17"/>
        <v>35.9</v>
      </c>
      <c r="E474" s="118">
        <v>35.9</v>
      </c>
      <c r="F474" s="119"/>
      <c r="G474" s="119"/>
      <c r="H474" s="27"/>
    </row>
    <row r="475" spans="1:10" ht="24" x14ac:dyDescent="0.25">
      <c r="A475" s="110" t="s">
        <v>100</v>
      </c>
      <c r="B475" s="224" t="s">
        <v>358</v>
      </c>
      <c r="C475" s="80" t="s">
        <v>357</v>
      </c>
      <c r="D475" s="122">
        <f t="shared" si="17"/>
        <v>0.2</v>
      </c>
      <c r="E475" s="120">
        <v>0.2</v>
      </c>
      <c r="F475" s="122"/>
      <c r="G475" s="122"/>
      <c r="H475" s="225"/>
    </row>
    <row r="476" spans="1:10" ht="15.6" x14ac:dyDescent="0.3">
      <c r="A476" s="212"/>
      <c r="B476" s="181" t="s">
        <v>0</v>
      </c>
      <c r="C476" s="171"/>
      <c r="D476" s="170">
        <f t="shared" ref="D476:D494" si="19">E476+G476</f>
        <v>42821.4</v>
      </c>
      <c r="E476" s="164">
        <f>E465+E459+E387+E236+E207+E195+E159+E92+E83+E49+E15+E452</f>
        <v>34493.4</v>
      </c>
      <c r="F476" s="164">
        <f>F465+F459+F387+F236+F207+F195+F159+F92+F83+F49+F15+F452</f>
        <v>21018.6</v>
      </c>
      <c r="G476" s="213">
        <f>G465+G459+G387+G236+G207+G195+G159+G92+G83+G49+G15+G452</f>
        <v>8328</v>
      </c>
      <c r="H476" s="17"/>
    </row>
    <row r="477" spans="1:10" x14ac:dyDescent="0.25">
      <c r="A477" s="103"/>
      <c r="B477" s="210" t="s">
        <v>21</v>
      </c>
      <c r="C477" s="211"/>
      <c r="D477" s="243"/>
      <c r="E477" s="244"/>
      <c r="F477" s="244"/>
      <c r="G477" s="244"/>
      <c r="H477" s="5"/>
    </row>
    <row r="478" spans="1:10" x14ac:dyDescent="0.25">
      <c r="A478" s="99"/>
      <c r="B478" s="68" t="s">
        <v>7</v>
      </c>
      <c r="C478" s="65" t="s">
        <v>197</v>
      </c>
      <c r="D478" s="119">
        <f t="shared" si="19"/>
        <v>21349.099999999991</v>
      </c>
      <c r="E478" s="130">
        <f>E17+E19+E48+E51+E80+E86+E87+E94+E161+E209+E222+E225+E228+E231+E234+E238+E258+E259+E264+E265+E270+E271+E276+E277+E282+E283+E287+E288+E292+E293+E297+E298+E303+E304+E308+E309+E313+E314+E319+E320+E325+E326+E330+E331+E336+E341+E346+E351+E355+E359+E364+E368+E373+E378+E382+E389+E417+E420+E454+E461+E467+E201+E197</f>
        <v>19590.499999999993</v>
      </c>
      <c r="F478" s="130">
        <f>F17+F19+F48+F51+F80+F86+F87+F94+F161+F209+F222+F225+F228+F231+F234+F238+F258+F259+F264+F265+F270+F271+F276+F277+F282+F283+F287+F288+F292+F293+F297+F298+F303+F304+F308+F309+F313+F314+F319+F320+F325+F326+F330+F331+F336+F341+F346+F351+F355+F359+F364+F368+F373+F378+F382+F389+F417+F420+F454+F461+F467+F201+F197</f>
        <v>10878.399999999998</v>
      </c>
      <c r="G478" s="130">
        <f>G17+G19+G48+G51+G80+G86+G87+G94+G161+G209+G222+G225+G228+G231+G234+G238+G258+G259+G264+G265+G270+G271+G276+G277+G282+G283+G287+G288+G292+G293+G297+G298+G303+G304+G308+G309+G313+G314+G319+G320+G325+G326+G330+G331+G336+G341+G346+G351+G355+G359+G364+G368+G373+G378+G382+G389+G417+G420+G454+G461+G467+G201+G197</f>
        <v>1758.5999999999997</v>
      </c>
      <c r="H478" s="5"/>
      <c r="J478" s="3"/>
    </row>
    <row r="479" spans="1:10" x14ac:dyDescent="0.25">
      <c r="A479" s="99"/>
      <c r="B479" s="66" t="s">
        <v>173</v>
      </c>
      <c r="C479" s="65" t="s">
        <v>200</v>
      </c>
      <c r="D479" s="119">
        <f t="shared" si="19"/>
        <v>2031.1</v>
      </c>
      <c r="E479" s="130">
        <f>E151+E186</f>
        <v>600</v>
      </c>
      <c r="F479" s="130">
        <f>F151+F186</f>
        <v>0</v>
      </c>
      <c r="G479" s="130">
        <f>G151+G186</f>
        <v>1431.1</v>
      </c>
      <c r="H479" s="5"/>
      <c r="J479" s="5"/>
    </row>
    <row r="480" spans="1:10" x14ac:dyDescent="0.25">
      <c r="A480" s="99"/>
      <c r="B480" s="68" t="s">
        <v>149</v>
      </c>
      <c r="C480" s="65" t="s">
        <v>198</v>
      </c>
      <c r="D480" s="119">
        <f t="shared" si="19"/>
        <v>2410.0999999999995</v>
      </c>
      <c r="E480" s="130">
        <f>E33++E81+E88+E203+E401+E422+E425+E427+E429+E431+E433+E435+E437+E439+E441+E443+E445+E447+E449+E451+E472</f>
        <v>2410.0999999999995</v>
      </c>
      <c r="F480" s="130">
        <f>F33++F81+F88+F203+F401+F422+F425+F427+F429+F431+F433+F435+F437+F439+F441+F443+F445+F447+F449+F451+F472</f>
        <v>1032.3999999999999</v>
      </c>
      <c r="G480" s="130">
        <f>G33++G81+G88+G203+G401+G422+G425+G427+G429+G431+G433+G435+G437+G439+G441+G443+G445+G447+G449+G451+G472</f>
        <v>0</v>
      </c>
      <c r="H480" s="5"/>
      <c r="J480" s="5"/>
    </row>
    <row r="481" spans="1:13" x14ac:dyDescent="0.25">
      <c r="A481" s="99"/>
      <c r="B481" s="68" t="s">
        <v>4</v>
      </c>
      <c r="C481" s="65" t="s">
        <v>201</v>
      </c>
      <c r="D481" s="119">
        <f t="shared" si="19"/>
        <v>9403.1999999999989</v>
      </c>
      <c r="E481" s="130">
        <f>E383+E384+E385+E377+E372+E367+E362+E363+E358+E354+E349+E350+E344+E345+E339+E340+E334+E335+E329+E324+E318+E317+E312+E307+E302+E301+E296+E291+E286+E281+E280+E275+E274+E269+E268+E263+E262+E257+E256+E249</f>
        <v>9336.9</v>
      </c>
      <c r="F481" s="130">
        <f>F383+F384+F385+F377+F372+F367+F362+F363+F358+F354+F349+F350+F344+F345+F339+F340+F334+F335+F329+F324+F318+F317+F312+F307+F302+F301+F296+F291+F286+F281+F280+F275+F274+F269+F268+F263+F262+F257+F256+F249</f>
        <v>8890.1</v>
      </c>
      <c r="G481" s="130">
        <f>G383+G384+G385+G377+G372+G367+G362+G363+G358+G354+G349+G350+G344+G345+G339+G340+G334+G335+G329+G324+G318+G317+G312+G307+G302+G301+G296+G291+G286+G281+G280+G275+G274+G269+G268+G263+G262+G257+G256+G249</f>
        <v>66.3</v>
      </c>
      <c r="H481" s="5"/>
      <c r="J481" s="5"/>
    </row>
    <row r="482" spans="1:13" x14ac:dyDescent="0.25">
      <c r="A482" s="99"/>
      <c r="B482" s="68" t="s">
        <v>110</v>
      </c>
      <c r="C482" s="65" t="s">
        <v>199</v>
      </c>
      <c r="D482" s="119">
        <f t="shared" si="19"/>
        <v>973.50000000000011</v>
      </c>
      <c r="E482" s="130">
        <f>E421+E418+E386+E379+E374+E369+E365+E360+E356+E352+E347+E342+E337+E332+E327+E321+E315+E310+E305+E299+E294+E289+E284+E278+E272+E266+E260+E235+E232+E229+E226+E223+E76+E45</f>
        <v>875.30000000000007</v>
      </c>
      <c r="F482" s="130">
        <f>F421+F418+F386+F379+F374+F369+F365+F360+F356+F352+F347+F342+F337+F332+F327+F321+F315+F310+F305+F299+F294+F289+F284+F278+F272+F266+F260+F235+F232+F229+F226+F223+F76+F45</f>
        <v>129.9</v>
      </c>
      <c r="G482" s="130">
        <f>G421+G418+G386+G379+G374+G369+G365+G360+G356+G352+G347+G342+G337+G332+G327+G321+G315+G310+G305+G299+G294+G289+G284+G278+G272+G266+G260+G235+G232+G229+G226+G223+G76+G45</f>
        <v>98.2</v>
      </c>
      <c r="H482" s="5"/>
      <c r="J482" s="5"/>
    </row>
    <row r="483" spans="1:13" ht="24" x14ac:dyDescent="0.25">
      <c r="A483" s="99"/>
      <c r="B483" s="66" t="s">
        <v>195</v>
      </c>
      <c r="C483" s="65" t="s">
        <v>196</v>
      </c>
      <c r="D483" s="119">
        <f t="shared" si="19"/>
        <v>475</v>
      </c>
      <c r="E483" s="130">
        <f>E155</f>
        <v>0</v>
      </c>
      <c r="F483" s="130">
        <f>F155</f>
        <v>0</v>
      </c>
      <c r="G483" s="130">
        <f>G155</f>
        <v>475</v>
      </c>
      <c r="H483" s="5"/>
      <c r="J483" s="5"/>
    </row>
    <row r="484" spans="1:13" x14ac:dyDescent="0.25">
      <c r="A484" s="99"/>
      <c r="B484" s="66" t="s">
        <v>359</v>
      </c>
      <c r="C484" s="65" t="s">
        <v>297</v>
      </c>
      <c r="D484" s="119">
        <f t="shared" si="19"/>
        <v>2580.8000000000002</v>
      </c>
      <c r="E484" s="130">
        <f>E252+E184+E137+E78</f>
        <v>581.20000000000005</v>
      </c>
      <c r="F484" s="130">
        <f>F252+F184+F137+F78</f>
        <v>10.199999999999999</v>
      </c>
      <c r="G484" s="130">
        <f>G252+G184+G137+G78</f>
        <v>1999.6000000000004</v>
      </c>
      <c r="H484" s="5"/>
      <c r="J484" s="5"/>
    </row>
    <row r="485" spans="1:13" ht="24" x14ac:dyDescent="0.25">
      <c r="A485" s="99"/>
      <c r="B485" s="94" t="s">
        <v>208</v>
      </c>
      <c r="C485" s="65" t="s">
        <v>207</v>
      </c>
      <c r="D485" s="119">
        <f t="shared" si="19"/>
        <v>34.799999999999997</v>
      </c>
      <c r="E485" s="130">
        <f>E322</f>
        <v>34.799999999999997</v>
      </c>
      <c r="F485" s="130">
        <f>F322</f>
        <v>0</v>
      </c>
      <c r="G485" s="130">
        <f>G322</f>
        <v>0</v>
      </c>
      <c r="H485" s="5"/>
      <c r="J485" s="5"/>
    </row>
    <row r="486" spans="1:13" x14ac:dyDescent="0.25">
      <c r="A486" s="99"/>
      <c r="B486" s="100" t="s">
        <v>250</v>
      </c>
      <c r="C486" s="65" t="s">
        <v>228</v>
      </c>
      <c r="D486" s="119">
        <f t="shared" si="19"/>
        <v>175.89999999999998</v>
      </c>
      <c r="E486" s="130">
        <f>E176+E198</f>
        <v>158.89999999999998</v>
      </c>
      <c r="F486" s="130">
        <f>F176+F198</f>
        <v>0</v>
      </c>
      <c r="G486" s="130">
        <f>G176+G198</f>
        <v>17</v>
      </c>
      <c r="H486" s="5"/>
      <c r="J486" s="5"/>
    </row>
    <row r="487" spans="1:13" ht="36" x14ac:dyDescent="0.25">
      <c r="A487" s="99"/>
      <c r="B487" s="108" t="s">
        <v>267</v>
      </c>
      <c r="C487" s="65" t="s">
        <v>256</v>
      </c>
      <c r="D487" s="119">
        <f t="shared" si="19"/>
        <v>2108.8000000000002</v>
      </c>
      <c r="E487" s="130">
        <f>E188</f>
        <v>541.29999999999995</v>
      </c>
      <c r="F487" s="130">
        <f>F188</f>
        <v>0</v>
      </c>
      <c r="G487" s="130">
        <f>G188</f>
        <v>1567.5000000000002</v>
      </c>
      <c r="H487" s="5"/>
      <c r="J487" s="5"/>
    </row>
    <row r="488" spans="1:13" ht="24" x14ac:dyDescent="0.25">
      <c r="A488" s="99"/>
      <c r="B488" s="76" t="s">
        <v>405</v>
      </c>
      <c r="C488" s="65" t="s">
        <v>202</v>
      </c>
      <c r="D488" s="119">
        <f>E488+G488</f>
        <v>63.1</v>
      </c>
      <c r="E488" s="130">
        <f>E380+E375+E370</f>
        <v>63.1</v>
      </c>
      <c r="F488" s="130">
        <f>F380+F375+F370</f>
        <v>62.2</v>
      </c>
      <c r="G488" s="130">
        <f>G380+G375+G370</f>
        <v>0</v>
      </c>
      <c r="H488" s="5"/>
      <c r="I488" s="48"/>
      <c r="J488" s="5"/>
    </row>
    <row r="489" spans="1:13" ht="24" x14ac:dyDescent="0.25">
      <c r="A489" s="99"/>
      <c r="B489" s="108" t="s">
        <v>406</v>
      </c>
      <c r="C489" s="65" t="s">
        <v>202</v>
      </c>
      <c r="D489" s="119">
        <f>E489+G489</f>
        <v>715.09999999999991</v>
      </c>
      <c r="E489" s="130">
        <f>E181+E125+E46+E253</f>
        <v>290</v>
      </c>
      <c r="F489" s="130">
        <f>F181+F125+F46+F253</f>
        <v>15.4</v>
      </c>
      <c r="G489" s="130">
        <f>G181+G125+G46+G253</f>
        <v>425.09999999999997</v>
      </c>
      <c r="H489" s="5"/>
      <c r="J489" s="30"/>
    </row>
    <row r="490" spans="1:13" x14ac:dyDescent="0.25">
      <c r="A490" s="99"/>
      <c r="B490" s="144" t="s">
        <v>360</v>
      </c>
      <c r="C490" s="65" t="s">
        <v>357</v>
      </c>
      <c r="D490" s="119">
        <f>E490+G490</f>
        <v>84.2</v>
      </c>
      <c r="E490" s="130">
        <f>E475+E180</f>
        <v>0.2</v>
      </c>
      <c r="F490" s="130">
        <f>F475+F180</f>
        <v>0</v>
      </c>
      <c r="G490" s="130">
        <f>G475+G180</f>
        <v>84</v>
      </c>
      <c r="H490" s="5"/>
      <c r="J490" s="5"/>
      <c r="M490" t="s">
        <v>446</v>
      </c>
    </row>
    <row r="491" spans="1:13" x14ac:dyDescent="0.25">
      <c r="A491" s="99"/>
      <c r="B491" s="245" t="s">
        <v>361</v>
      </c>
      <c r="C491" s="246" t="s">
        <v>314</v>
      </c>
      <c r="D491" s="119">
        <f>E491+G491</f>
        <v>20.099999999999998</v>
      </c>
      <c r="E491" s="130">
        <f>E77</f>
        <v>0.4</v>
      </c>
      <c r="F491" s="130">
        <f>F77</f>
        <v>0</v>
      </c>
      <c r="G491" s="130">
        <f>G77</f>
        <v>19.7</v>
      </c>
      <c r="H491" s="5"/>
      <c r="J491" s="30"/>
    </row>
    <row r="492" spans="1:13" x14ac:dyDescent="0.25">
      <c r="A492" s="99"/>
      <c r="B492" s="111" t="s">
        <v>219</v>
      </c>
      <c r="C492" s="65" t="s">
        <v>218</v>
      </c>
      <c r="D492" s="119">
        <f t="shared" si="19"/>
        <v>396.59999999999997</v>
      </c>
      <c r="E492" s="130">
        <f>E158</f>
        <v>10.7</v>
      </c>
      <c r="F492" s="130">
        <f>F158</f>
        <v>0</v>
      </c>
      <c r="G492" s="130">
        <f>G158</f>
        <v>385.9</v>
      </c>
      <c r="H492" s="5"/>
      <c r="J492" s="30"/>
    </row>
    <row r="493" spans="1:13" x14ac:dyDescent="0.25">
      <c r="A493" s="146"/>
      <c r="B493" s="147"/>
      <c r="C493" s="148"/>
      <c r="D493" s="149"/>
      <c r="E493" s="150"/>
      <c r="F493" s="150"/>
      <c r="G493" s="150"/>
      <c r="J493" s="5"/>
    </row>
    <row r="494" spans="1:13" ht="27.6" x14ac:dyDescent="0.25">
      <c r="A494" s="99"/>
      <c r="B494" s="186" t="s">
        <v>363</v>
      </c>
      <c r="C494" s="161"/>
      <c r="D494" s="162">
        <f t="shared" si="19"/>
        <v>1056.5999999999999</v>
      </c>
      <c r="E494" s="187"/>
      <c r="F494" s="187"/>
      <c r="G494" s="187">
        <v>1056.5999999999999</v>
      </c>
      <c r="J494" s="5"/>
    </row>
    <row r="495" spans="1:13" ht="15.6" x14ac:dyDescent="0.3">
      <c r="A495" s="182"/>
      <c r="B495" s="183" t="s">
        <v>362</v>
      </c>
      <c r="C495" s="184"/>
      <c r="D495" s="164">
        <f>E495+G495</f>
        <v>43878</v>
      </c>
      <c r="E495" s="164">
        <f>E494+E476</f>
        <v>34493.4</v>
      </c>
      <c r="F495" s="164">
        <f>F494+F476</f>
        <v>21018.6</v>
      </c>
      <c r="G495" s="185">
        <f>G494+G476</f>
        <v>9384.6</v>
      </c>
      <c r="J495" s="40"/>
    </row>
    <row r="496" spans="1:13" x14ac:dyDescent="0.25">
      <c r="A496" s="5"/>
      <c r="B496" s="214"/>
      <c r="C496" s="215"/>
      <c r="D496" s="216"/>
      <c r="E496" s="217"/>
      <c r="F496" s="217"/>
      <c r="G496" s="34"/>
      <c r="I496" s="5"/>
      <c r="J496" s="4"/>
    </row>
    <row r="497" spans="1:10" x14ac:dyDescent="0.25">
      <c r="A497" s="5"/>
      <c r="B497" s="32"/>
      <c r="C497" s="33"/>
      <c r="D497" s="19"/>
      <c r="E497" s="34"/>
      <c r="F497" s="34"/>
      <c r="G497" s="34"/>
      <c r="I497" s="5"/>
      <c r="J497" s="37"/>
    </row>
    <row r="498" spans="1:10" x14ac:dyDescent="0.25">
      <c r="A498" s="5"/>
      <c r="B498" s="32"/>
      <c r="C498" s="33"/>
      <c r="D498" s="19"/>
      <c r="E498" s="34"/>
      <c r="F498" s="34"/>
      <c r="G498" s="34"/>
      <c r="J498" s="5"/>
    </row>
    <row r="499" spans="1:10" x14ac:dyDescent="0.25">
      <c r="A499" s="5"/>
      <c r="B499" s="242"/>
      <c r="C499" s="33"/>
      <c r="D499" s="34"/>
      <c r="E499" s="34"/>
      <c r="F499" s="34"/>
      <c r="G499" s="34"/>
      <c r="J499" s="5"/>
    </row>
    <row r="500" spans="1:10" x14ac:dyDescent="0.25">
      <c r="A500" s="5"/>
      <c r="B500" s="32"/>
      <c r="C500" s="33"/>
      <c r="D500" s="19"/>
      <c r="E500" s="34"/>
      <c r="F500" s="34"/>
      <c r="G500" s="34"/>
      <c r="J500" s="31"/>
    </row>
    <row r="501" spans="1:10" x14ac:dyDescent="0.25">
      <c r="A501" s="5"/>
      <c r="B501" s="32"/>
      <c r="C501" s="33"/>
      <c r="D501" s="19"/>
      <c r="E501" s="34"/>
      <c r="F501" s="34"/>
      <c r="G501" s="34"/>
      <c r="J501" s="5"/>
    </row>
    <row r="502" spans="1:10" x14ac:dyDescent="0.25">
      <c r="A502" s="5"/>
      <c r="B502" s="32"/>
      <c r="C502" s="33"/>
      <c r="D502" s="19"/>
      <c r="E502" s="34"/>
      <c r="F502" s="34"/>
      <c r="G502" s="34"/>
      <c r="J502" s="5"/>
    </row>
    <row r="503" spans="1:10" x14ac:dyDescent="0.25">
      <c r="J503" s="5"/>
    </row>
    <row r="504" spans="1:10" x14ac:dyDescent="0.25">
      <c r="J504" s="5"/>
    </row>
    <row r="505" spans="1:10" x14ac:dyDescent="0.25">
      <c r="J505" s="31"/>
    </row>
    <row r="508" spans="1:10" x14ac:dyDescent="0.25">
      <c r="I508" s="49"/>
    </row>
    <row r="509" spans="1:10" x14ac:dyDescent="0.25">
      <c r="I509" s="49"/>
      <c r="J509" s="35"/>
    </row>
    <row r="510" spans="1:10" x14ac:dyDescent="0.25">
      <c r="I510" s="49"/>
    </row>
    <row r="511" spans="1:10" x14ac:dyDescent="0.25">
      <c r="I511" s="49"/>
    </row>
    <row r="512" spans="1:10" x14ac:dyDescent="0.25">
      <c r="H512" s="49"/>
      <c r="I512" s="49"/>
    </row>
    <row r="513" spans="1:10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5"/>
    </row>
    <row r="514" spans="1:10" ht="27.75" customHeight="1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5"/>
    </row>
    <row r="515" spans="1:10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5"/>
    </row>
    <row r="516" spans="1:10" x14ac:dyDescent="0.25">
      <c r="A516" s="49"/>
      <c r="B516" s="49"/>
      <c r="C516" s="49"/>
      <c r="D516" s="49"/>
      <c r="E516" s="49"/>
      <c r="F516" s="49"/>
      <c r="G516" s="49"/>
      <c r="H516" s="49"/>
      <c r="I516" s="49"/>
    </row>
    <row r="517" spans="1:10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38"/>
    </row>
    <row r="518" spans="1:10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38"/>
    </row>
    <row r="519" spans="1:10" x14ac:dyDescent="0.25">
      <c r="A519" s="49"/>
      <c r="B519" s="49"/>
      <c r="C519" s="49"/>
      <c r="D519" s="49"/>
      <c r="E519" s="49"/>
      <c r="F519" s="49"/>
      <c r="G519" s="49"/>
      <c r="H519" s="49"/>
      <c r="I519" s="49"/>
    </row>
    <row r="520" spans="1:10" x14ac:dyDescent="0.25">
      <c r="A520" s="49"/>
      <c r="B520" s="49"/>
      <c r="C520" s="49"/>
      <c r="D520" s="49"/>
      <c r="E520" s="49"/>
      <c r="F520" s="49"/>
      <c r="G520" s="49"/>
      <c r="H520" s="49"/>
      <c r="I520" s="49"/>
    </row>
    <row r="521" spans="1:10" x14ac:dyDescent="0.25">
      <c r="A521" s="49"/>
      <c r="B521" s="49"/>
      <c r="C521" s="49"/>
      <c r="D521" s="49"/>
      <c r="E521" s="49"/>
      <c r="F521" s="49"/>
      <c r="G521" s="49"/>
      <c r="H521" s="49"/>
      <c r="I521" s="49"/>
    </row>
    <row r="522" spans="1:10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3"/>
    </row>
    <row r="523" spans="1:10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3"/>
    </row>
    <row r="524" spans="1:10" x14ac:dyDescent="0.25">
      <c r="A524" s="49"/>
      <c r="B524" s="49"/>
      <c r="C524" s="49"/>
      <c r="D524" s="49"/>
      <c r="E524" s="49"/>
      <c r="F524" s="49"/>
      <c r="G524" s="49"/>
      <c r="H524" s="49"/>
      <c r="I524" s="49"/>
    </row>
    <row r="525" spans="1:10" x14ac:dyDescent="0.25">
      <c r="A525" s="49"/>
      <c r="B525" s="49"/>
      <c r="C525" s="49"/>
      <c r="D525" s="49"/>
      <c r="E525" s="49"/>
      <c r="F525" s="49"/>
      <c r="G525" s="49"/>
      <c r="H525" s="49"/>
      <c r="I525" s="49"/>
    </row>
    <row r="526" spans="1:10" x14ac:dyDescent="0.25">
      <c r="A526" s="49"/>
      <c r="B526" s="49"/>
      <c r="C526" s="49"/>
      <c r="D526" s="49"/>
      <c r="E526" s="49"/>
      <c r="F526" s="49"/>
      <c r="G526" s="49"/>
      <c r="H526" s="49"/>
      <c r="I526" s="49"/>
    </row>
    <row r="527" spans="1:10" x14ac:dyDescent="0.25">
      <c r="A527" s="49"/>
      <c r="B527" s="49"/>
      <c r="C527" s="49"/>
      <c r="D527" s="49"/>
      <c r="E527" s="49"/>
      <c r="F527" s="49"/>
      <c r="G527" s="49"/>
      <c r="H527" s="49"/>
    </row>
    <row r="528" spans="1:10" x14ac:dyDescent="0.25">
      <c r="A528" s="49"/>
      <c r="B528" s="49"/>
      <c r="C528" s="49"/>
      <c r="D528" s="49"/>
      <c r="E528" s="49"/>
      <c r="F528" s="49"/>
      <c r="G528" s="49"/>
      <c r="H528" s="49"/>
    </row>
    <row r="529" spans="1:10" x14ac:dyDescent="0.25">
      <c r="A529" s="49"/>
      <c r="B529" s="49"/>
      <c r="C529" s="49"/>
      <c r="D529" s="49"/>
      <c r="E529" s="49"/>
      <c r="F529" s="49"/>
      <c r="G529" s="49"/>
      <c r="H529" s="49"/>
    </row>
    <row r="530" spans="1:10" x14ac:dyDescent="0.25">
      <c r="A530" s="49"/>
      <c r="B530" s="49"/>
      <c r="C530" s="49"/>
      <c r="D530" s="49"/>
      <c r="E530" s="49"/>
      <c r="F530" s="49"/>
      <c r="G530" s="49"/>
      <c r="H530" s="49"/>
    </row>
    <row r="531" spans="1:10" x14ac:dyDescent="0.25">
      <c r="A531" s="49"/>
      <c r="B531" s="49"/>
      <c r="C531" s="49"/>
      <c r="D531" s="49"/>
      <c r="E531" s="49"/>
      <c r="F531" s="49"/>
      <c r="G531" s="49"/>
    </row>
    <row r="534" spans="1:10" x14ac:dyDescent="0.25">
      <c r="J534" s="49"/>
    </row>
    <row r="535" spans="1:10" x14ac:dyDescent="0.25">
      <c r="J535" s="49"/>
    </row>
    <row r="536" spans="1:10" x14ac:dyDescent="0.25">
      <c r="J536" s="49"/>
    </row>
    <row r="537" spans="1:10" x14ac:dyDescent="0.25">
      <c r="J537" s="49"/>
    </row>
    <row r="538" spans="1:10" x14ac:dyDescent="0.25">
      <c r="J538" s="49"/>
    </row>
    <row r="539" spans="1:10" x14ac:dyDescent="0.25">
      <c r="J539" s="49"/>
    </row>
    <row r="540" spans="1:10" x14ac:dyDescent="0.25">
      <c r="J540" s="49"/>
    </row>
    <row r="541" spans="1:10" x14ac:dyDescent="0.25">
      <c r="J541" s="49"/>
    </row>
    <row r="542" spans="1:10" x14ac:dyDescent="0.25">
      <c r="J542" s="49"/>
    </row>
    <row r="543" spans="1:10" x14ac:dyDescent="0.25">
      <c r="J543" s="49"/>
    </row>
    <row r="544" spans="1:10" x14ac:dyDescent="0.25">
      <c r="J544" s="49"/>
    </row>
    <row r="545" spans="10:10" x14ac:dyDescent="0.25">
      <c r="J545" s="49"/>
    </row>
    <row r="546" spans="10:10" x14ac:dyDescent="0.25">
      <c r="J546" s="49"/>
    </row>
    <row r="547" spans="10:10" x14ac:dyDescent="0.25">
      <c r="J547" s="49"/>
    </row>
    <row r="548" spans="10:10" x14ac:dyDescent="0.25">
      <c r="J548" s="49"/>
    </row>
    <row r="549" spans="10:10" x14ac:dyDescent="0.25">
      <c r="J549" s="49"/>
    </row>
    <row r="550" spans="10:10" x14ac:dyDescent="0.25">
      <c r="J550" s="49"/>
    </row>
    <row r="551" spans="10:10" x14ac:dyDescent="0.25">
      <c r="J551" s="49"/>
    </row>
    <row r="552" spans="10:10" x14ac:dyDescent="0.25">
      <c r="J552" s="49"/>
    </row>
    <row r="591" spans="10:10" x14ac:dyDescent="0.25">
      <c r="J591" s="8"/>
    </row>
    <row r="620" ht="24.75" customHeight="1" x14ac:dyDescent="0.25"/>
    <row r="621" ht="27" customHeight="1" x14ac:dyDescent="0.25"/>
    <row r="626" spans="1:11" x14ac:dyDescent="0.25">
      <c r="K626" s="49"/>
    </row>
    <row r="627" spans="1:11" s="49" customFormat="1" x14ac:dyDescent="0.25">
      <c r="A627"/>
      <c r="B627"/>
      <c r="C627"/>
      <c r="D627"/>
      <c r="E627"/>
      <c r="F627"/>
      <c r="G627"/>
      <c r="H627"/>
      <c r="I627"/>
      <c r="J627"/>
    </row>
    <row r="628" spans="1:11" s="49" customFormat="1" x14ac:dyDescent="0.25">
      <c r="A628"/>
      <c r="B628"/>
      <c r="C628"/>
      <c r="D628"/>
      <c r="E628"/>
      <c r="F628"/>
      <c r="G628"/>
      <c r="H628"/>
      <c r="I628"/>
      <c r="J628"/>
    </row>
    <row r="629" spans="1:11" s="49" customFormat="1" x14ac:dyDescent="0.25">
      <c r="A629"/>
      <c r="B629"/>
      <c r="C629"/>
      <c r="D629"/>
      <c r="E629"/>
      <c r="F629"/>
      <c r="G629"/>
      <c r="H629"/>
      <c r="I629"/>
      <c r="J629"/>
    </row>
    <row r="630" spans="1:11" s="49" customFormat="1" x14ac:dyDescent="0.25">
      <c r="A630"/>
      <c r="B630"/>
      <c r="C630"/>
      <c r="D630"/>
      <c r="E630"/>
      <c r="F630"/>
      <c r="G630"/>
      <c r="H630"/>
      <c r="I630"/>
      <c r="J630"/>
    </row>
    <row r="631" spans="1:11" s="49" customFormat="1" x14ac:dyDescent="0.25">
      <c r="A631"/>
      <c r="B631"/>
      <c r="C631"/>
      <c r="D631"/>
      <c r="E631"/>
      <c r="F631"/>
      <c r="G631"/>
      <c r="H631"/>
      <c r="I631"/>
      <c r="J631"/>
    </row>
    <row r="632" spans="1:11" s="49" customFormat="1" x14ac:dyDescent="0.25">
      <c r="A632"/>
      <c r="B632"/>
      <c r="C632"/>
      <c r="D632"/>
      <c r="E632"/>
      <c r="F632"/>
      <c r="G632"/>
      <c r="H632"/>
      <c r="I632"/>
      <c r="J632"/>
    </row>
    <row r="633" spans="1:11" s="49" customFormat="1" x14ac:dyDescent="0.25">
      <c r="A633"/>
      <c r="B633"/>
      <c r="C633"/>
      <c r="D633"/>
      <c r="E633"/>
      <c r="F633"/>
      <c r="G633"/>
      <c r="H633"/>
      <c r="I633"/>
      <c r="J633"/>
    </row>
    <row r="634" spans="1:11" s="49" customFormat="1" x14ac:dyDescent="0.25">
      <c r="A634"/>
      <c r="B634"/>
      <c r="C634"/>
      <c r="D634"/>
      <c r="E634"/>
      <c r="F634"/>
      <c r="G634"/>
      <c r="H634"/>
      <c r="I634"/>
      <c r="J634"/>
    </row>
    <row r="635" spans="1:11" s="49" customFormat="1" x14ac:dyDescent="0.25">
      <c r="A635"/>
      <c r="B635"/>
      <c r="C635"/>
      <c r="D635"/>
      <c r="E635"/>
      <c r="F635"/>
      <c r="G635"/>
      <c r="H635"/>
      <c r="I635"/>
      <c r="J635"/>
    </row>
    <row r="636" spans="1:11" s="49" customFormat="1" x14ac:dyDescent="0.25">
      <c r="A636"/>
      <c r="B636"/>
      <c r="C636"/>
      <c r="D636"/>
      <c r="E636"/>
      <c r="F636"/>
      <c r="G636"/>
      <c r="H636"/>
      <c r="I636"/>
      <c r="J636"/>
    </row>
    <row r="637" spans="1:11" s="49" customFormat="1" x14ac:dyDescent="0.25">
      <c r="A637"/>
      <c r="B637"/>
      <c r="C637"/>
      <c r="D637"/>
      <c r="E637"/>
      <c r="F637"/>
      <c r="G637"/>
      <c r="H637"/>
      <c r="I637"/>
      <c r="J637"/>
    </row>
    <row r="638" spans="1:11" s="49" customFormat="1" x14ac:dyDescent="0.25">
      <c r="A638"/>
      <c r="B638"/>
      <c r="C638"/>
      <c r="D638"/>
      <c r="E638"/>
      <c r="F638"/>
      <c r="G638"/>
      <c r="H638"/>
      <c r="I638"/>
      <c r="J638"/>
    </row>
    <row r="639" spans="1:11" s="49" customFormat="1" x14ac:dyDescent="0.25">
      <c r="A639"/>
      <c r="B639"/>
      <c r="C639"/>
      <c r="D639"/>
      <c r="E639"/>
      <c r="F639"/>
      <c r="G639"/>
      <c r="H639"/>
      <c r="I639"/>
      <c r="J639"/>
    </row>
    <row r="640" spans="1:11" s="49" customFormat="1" x14ac:dyDescent="0.25">
      <c r="A640"/>
      <c r="B640"/>
      <c r="C640"/>
      <c r="D640"/>
      <c r="E640"/>
      <c r="F640"/>
      <c r="G640"/>
      <c r="H640"/>
      <c r="I640"/>
      <c r="J640"/>
    </row>
    <row r="641" spans="1:13" s="49" customFormat="1" ht="14.25" customHeight="1" x14ac:dyDescent="0.25">
      <c r="A641"/>
      <c r="B641"/>
      <c r="C641"/>
      <c r="D641"/>
      <c r="E641"/>
      <c r="F641"/>
      <c r="G641"/>
      <c r="H641"/>
      <c r="I641"/>
      <c r="J641"/>
    </row>
    <row r="642" spans="1:13" s="49" customFormat="1" x14ac:dyDescent="0.25">
      <c r="A642"/>
      <c r="B642"/>
      <c r="C642"/>
      <c r="D642"/>
      <c r="E642"/>
      <c r="F642"/>
      <c r="G642"/>
      <c r="H642"/>
      <c r="I642"/>
      <c r="J642"/>
    </row>
    <row r="643" spans="1:13" s="49" customFormat="1" ht="15.75" customHeight="1" x14ac:dyDescent="0.25">
      <c r="A643"/>
      <c r="B643"/>
      <c r="C643"/>
      <c r="D643"/>
      <c r="E643"/>
      <c r="F643"/>
      <c r="G643"/>
      <c r="H643"/>
      <c r="I643"/>
      <c r="J643"/>
    </row>
    <row r="644" spans="1:13" s="49" customFormat="1" x14ac:dyDescent="0.25">
      <c r="A644"/>
      <c r="B644"/>
      <c r="C644"/>
      <c r="D644"/>
      <c r="E644"/>
      <c r="F644"/>
      <c r="G644"/>
      <c r="H644"/>
      <c r="I644"/>
      <c r="J644"/>
    </row>
    <row r="645" spans="1:13" s="49" customFormat="1" x14ac:dyDescent="0.25">
      <c r="A645"/>
      <c r="B645"/>
      <c r="C645"/>
      <c r="D645"/>
      <c r="E645"/>
      <c r="F645"/>
      <c r="G645"/>
      <c r="H645"/>
      <c r="I645"/>
      <c r="J645"/>
    </row>
    <row r="646" spans="1:13" s="49" customFormat="1" x14ac:dyDescent="0.25">
      <c r="A646"/>
      <c r="B646"/>
      <c r="C646"/>
      <c r="D646"/>
      <c r="E646"/>
      <c r="F646"/>
      <c r="G646"/>
      <c r="H646"/>
      <c r="I646"/>
      <c r="J646"/>
    </row>
    <row r="647" spans="1:13" s="49" customFormat="1" x14ac:dyDescent="0.25">
      <c r="A647"/>
      <c r="B647"/>
      <c r="C647"/>
      <c r="D647"/>
      <c r="E647"/>
      <c r="F647"/>
      <c r="G647"/>
      <c r="H647"/>
      <c r="I647"/>
      <c r="J647"/>
      <c r="M647" s="54"/>
    </row>
    <row r="648" spans="1:13" s="49" customFormat="1" x14ac:dyDescent="0.25">
      <c r="A648"/>
      <c r="B648"/>
      <c r="C648"/>
      <c r="D648"/>
      <c r="E648"/>
      <c r="F648"/>
      <c r="G648"/>
      <c r="H648"/>
      <c r="I648"/>
      <c r="J648"/>
      <c r="L648" s="54"/>
      <c r="M648" s="54"/>
    </row>
    <row r="649" spans="1:13" s="49" customFormat="1" x14ac:dyDescent="0.25">
      <c r="A649"/>
      <c r="B649"/>
      <c r="C649"/>
      <c r="D649"/>
      <c r="E649"/>
      <c r="F649"/>
      <c r="G649"/>
      <c r="H649"/>
      <c r="I649"/>
      <c r="J649"/>
      <c r="L649" s="54"/>
      <c r="M649" s="54"/>
    </row>
    <row r="650" spans="1:13" s="49" customFormat="1" x14ac:dyDescent="0.25">
      <c r="A650"/>
      <c r="B650"/>
      <c r="C650"/>
      <c r="D650"/>
      <c r="E650"/>
      <c r="F650"/>
      <c r="G650"/>
      <c r="H650"/>
      <c r="I650"/>
      <c r="J650"/>
      <c r="K650" s="3"/>
      <c r="L650" s="54"/>
    </row>
    <row r="651" spans="1:13" ht="15" customHeight="1" x14ac:dyDescent="0.25">
      <c r="K651" s="3"/>
    </row>
    <row r="652" spans="1:13" ht="14.25" customHeight="1" x14ac:dyDescent="0.25">
      <c r="K652" s="6"/>
    </row>
    <row r="676" ht="14.25" customHeight="1" x14ac:dyDescent="0.25"/>
    <row r="677" ht="13.5" customHeight="1" x14ac:dyDescent="0.25"/>
    <row r="694" ht="16.5" customHeight="1" x14ac:dyDescent="0.25"/>
    <row r="767" ht="22.5" customHeight="1" x14ac:dyDescent="0.25"/>
    <row r="772" spans="11:11" ht="15.75" customHeight="1" x14ac:dyDescent="0.25"/>
    <row r="780" spans="11:11" x14ac:dyDescent="0.25">
      <c r="K780" s="5"/>
    </row>
    <row r="781" spans="11:11" x14ac:dyDescent="0.25">
      <c r="K781" s="5"/>
    </row>
    <row r="782" spans="11:11" x14ac:dyDescent="0.25">
      <c r="K782" s="5"/>
    </row>
    <row r="783" spans="11:11" x14ac:dyDescent="0.25">
      <c r="K783" s="5"/>
    </row>
    <row r="784" spans="11:11" x14ac:dyDescent="0.25">
      <c r="K784" s="5"/>
    </row>
    <row r="785" spans="11:11" x14ac:dyDescent="0.25">
      <c r="K785" s="5"/>
    </row>
    <row r="786" spans="11:11" x14ac:dyDescent="0.25">
      <c r="K786" s="5"/>
    </row>
    <row r="787" spans="11:11" x14ac:dyDescent="0.25">
      <c r="K787" s="5"/>
    </row>
    <row r="788" spans="11:11" x14ac:dyDescent="0.25">
      <c r="K788" s="5"/>
    </row>
    <row r="789" spans="11:11" x14ac:dyDescent="0.25">
      <c r="K789" s="5"/>
    </row>
    <row r="790" spans="11:11" x14ac:dyDescent="0.25">
      <c r="K790" s="5"/>
    </row>
    <row r="791" spans="11:11" x14ac:dyDescent="0.25">
      <c r="K791" s="5"/>
    </row>
    <row r="792" spans="11:11" ht="22.5" customHeight="1" x14ac:dyDescent="0.25">
      <c r="K792" s="5"/>
    </row>
    <row r="793" spans="11:11" x14ac:dyDescent="0.25">
      <c r="K793" s="5"/>
    </row>
    <row r="794" spans="11:11" x14ac:dyDescent="0.25">
      <c r="K794" s="5"/>
    </row>
    <row r="795" spans="11:11" x14ac:dyDescent="0.25">
      <c r="K795" s="5"/>
    </row>
    <row r="796" spans="11:11" x14ac:dyDescent="0.25">
      <c r="K796" s="5"/>
    </row>
    <row r="797" spans="11:11" x14ac:dyDescent="0.25">
      <c r="K797" s="5"/>
    </row>
    <row r="798" spans="11:11" x14ac:dyDescent="0.25">
      <c r="K798" s="5"/>
    </row>
    <row r="799" spans="11:11" x14ac:dyDescent="0.25">
      <c r="K799" s="5"/>
    </row>
    <row r="800" spans="11:11" x14ac:dyDescent="0.25">
      <c r="K800" s="5"/>
    </row>
    <row r="801" spans="11:11" x14ac:dyDescent="0.25">
      <c r="K801" s="5"/>
    </row>
    <row r="802" spans="11:11" x14ac:dyDescent="0.25">
      <c r="K802" s="5"/>
    </row>
    <row r="803" spans="11:11" x14ac:dyDescent="0.25">
      <c r="K803" s="5"/>
    </row>
    <row r="804" spans="11:11" x14ac:dyDescent="0.25">
      <c r="K804" s="5"/>
    </row>
    <row r="805" spans="11:11" x14ac:dyDescent="0.25">
      <c r="K805" s="5"/>
    </row>
    <row r="806" spans="11:11" x14ac:dyDescent="0.25">
      <c r="K806" s="5"/>
    </row>
    <row r="807" spans="11:11" x14ac:dyDescent="0.25">
      <c r="K807" s="5"/>
    </row>
    <row r="808" spans="11:11" x14ac:dyDescent="0.25">
      <c r="K808" s="5"/>
    </row>
    <row r="809" spans="11:11" ht="23.25" customHeight="1" x14ac:dyDescent="0.25">
      <c r="K809" s="5"/>
    </row>
    <row r="810" spans="11:11" x14ac:dyDescent="0.25">
      <c r="K810" s="5"/>
    </row>
    <row r="811" spans="11:11" x14ac:dyDescent="0.25">
      <c r="K811" s="5"/>
    </row>
    <row r="812" spans="11:11" x14ac:dyDescent="0.25">
      <c r="K812" s="5"/>
    </row>
    <row r="813" spans="11:11" x14ac:dyDescent="0.25">
      <c r="K813" s="5"/>
    </row>
    <row r="814" spans="11:11" x14ac:dyDescent="0.25">
      <c r="K814" s="5"/>
    </row>
    <row r="815" spans="11:11" x14ac:dyDescent="0.25">
      <c r="K815" s="5"/>
    </row>
    <row r="816" spans="11:11" x14ac:dyDescent="0.25">
      <c r="K816" s="5"/>
    </row>
    <row r="817" spans="11:11" x14ac:dyDescent="0.25">
      <c r="K817" s="5"/>
    </row>
    <row r="818" spans="11:11" x14ac:dyDescent="0.25">
      <c r="K818" s="5"/>
    </row>
    <row r="819" spans="11:11" x14ac:dyDescent="0.25">
      <c r="K819" s="5"/>
    </row>
    <row r="820" spans="11:11" x14ac:dyDescent="0.25">
      <c r="K820" s="5"/>
    </row>
    <row r="831" spans="11:11" ht="23.25" customHeight="1" x14ac:dyDescent="0.25"/>
    <row r="836" spans="11:13" ht="24.75" customHeight="1" x14ac:dyDescent="0.25"/>
    <row r="840" spans="11:13" ht="24" customHeight="1" x14ac:dyDescent="0.25"/>
    <row r="843" spans="11:13" x14ac:dyDescent="0.25">
      <c r="K843" s="5"/>
    </row>
    <row r="844" spans="11:13" x14ac:dyDescent="0.25">
      <c r="K844" s="5"/>
      <c r="L844" s="5"/>
      <c r="M844" s="5"/>
    </row>
    <row r="845" spans="11:13" ht="27" customHeight="1" x14ac:dyDescent="0.25">
      <c r="K845" s="40"/>
      <c r="L845" s="5"/>
      <c r="M845" s="5"/>
    </row>
    <row r="846" spans="11:13" x14ac:dyDescent="0.25">
      <c r="K846" s="5"/>
      <c r="L846" s="4"/>
      <c r="M846" s="5"/>
    </row>
    <row r="847" spans="11:13" x14ac:dyDescent="0.25">
      <c r="K847" s="4"/>
      <c r="L847" s="5"/>
      <c r="M847" s="5"/>
    </row>
    <row r="848" spans="11:13" x14ac:dyDescent="0.25">
      <c r="K848" s="40"/>
      <c r="L848" s="5"/>
      <c r="M848" s="5"/>
    </row>
    <row r="849" spans="11:13" ht="16.5" customHeight="1" x14ac:dyDescent="0.25">
      <c r="K849" s="5"/>
      <c r="L849" s="5"/>
      <c r="M849" s="5"/>
    </row>
    <row r="850" spans="11:13" x14ac:dyDescent="0.25">
      <c r="K850" s="5"/>
      <c r="L850" s="5"/>
      <c r="M850" s="5"/>
    </row>
    <row r="851" spans="11:13" x14ac:dyDescent="0.25">
      <c r="K851" s="5"/>
      <c r="L851" s="5"/>
      <c r="M851" s="5"/>
    </row>
    <row r="852" spans="11:13" x14ac:dyDescent="0.25">
      <c r="K852" s="5"/>
      <c r="L852" s="5"/>
      <c r="M852" s="5"/>
    </row>
    <row r="853" spans="11:13" x14ac:dyDescent="0.25">
      <c r="K853" s="5"/>
      <c r="L853" s="5"/>
      <c r="M853" s="5"/>
    </row>
    <row r="854" spans="11:13" x14ac:dyDescent="0.25">
      <c r="K854" s="38"/>
      <c r="L854" s="5"/>
      <c r="M854" s="5"/>
    </row>
    <row r="866" spans="11:15" x14ac:dyDescent="0.25">
      <c r="M866" s="3"/>
    </row>
    <row r="867" spans="11:15" ht="17.25" customHeight="1" x14ac:dyDescent="0.25">
      <c r="L867" s="3"/>
      <c r="M867" s="3"/>
    </row>
    <row r="868" spans="11:15" ht="27" customHeight="1" x14ac:dyDescent="0.25">
      <c r="K868" s="3"/>
      <c r="L868" s="3"/>
      <c r="M868" s="3"/>
    </row>
    <row r="869" spans="11:15" x14ac:dyDescent="0.25">
      <c r="K869" s="3"/>
      <c r="L869" s="3"/>
      <c r="M869" s="3"/>
    </row>
    <row r="870" spans="11:15" ht="16.5" customHeight="1" x14ac:dyDescent="0.25">
      <c r="K870" s="3"/>
      <c r="L870" s="3"/>
      <c r="M870" s="3"/>
    </row>
    <row r="871" spans="11:15" ht="23.25" customHeight="1" x14ac:dyDescent="0.25">
      <c r="K871" s="3"/>
      <c r="L871" s="3"/>
      <c r="M871" s="3"/>
    </row>
    <row r="872" spans="11:15" x14ac:dyDescent="0.25">
      <c r="K872" s="3"/>
      <c r="L872" s="3"/>
      <c r="M872" s="3"/>
    </row>
    <row r="873" spans="11:15" x14ac:dyDescent="0.25">
      <c r="K873" s="3"/>
      <c r="L873" s="3"/>
      <c r="M873" s="3"/>
    </row>
    <row r="874" spans="11:15" x14ac:dyDescent="0.25">
      <c r="K874" s="3"/>
      <c r="L874" s="3"/>
      <c r="M874" s="3"/>
    </row>
    <row r="875" spans="11:15" ht="17.25" customHeight="1" x14ac:dyDescent="0.25">
      <c r="K875" s="3"/>
      <c r="L875" s="3"/>
      <c r="M875" s="3"/>
    </row>
    <row r="876" spans="11:15" ht="15.75" customHeight="1" x14ac:dyDescent="0.25">
      <c r="K876" s="3"/>
      <c r="L876" s="3"/>
      <c r="M876" s="3"/>
    </row>
    <row r="877" spans="11:15" x14ac:dyDescent="0.25">
      <c r="K877" s="3"/>
      <c r="L877" s="3"/>
      <c r="M877" s="3"/>
    </row>
    <row r="878" spans="11:15" x14ac:dyDescent="0.25">
      <c r="K878" s="3"/>
      <c r="L878" s="3"/>
      <c r="M878" s="4"/>
      <c r="N878" s="5"/>
      <c r="O878" s="5"/>
    </row>
    <row r="879" spans="11:15" x14ac:dyDescent="0.25">
      <c r="K879" s="4"/>
      <c r="L879" s="4"/>
      <c r="M879" s="4"/>
      <c r="N879" s="5"/>
      <c r="O879" s="5"/>
    </row>
    <row r="880" spans="11:15" x14ac:dyDescent="0.25">
      <c r="K880" s="4"/>
      <c r="L880" s="4"/>
      <c r="M880" s="3"/>
    </row>
    <row r="881" spans="11:12" x14ac:dyDescent="0.25">
      <c r="K881" s="3"/>
      <c r="L881" s="3"/>
    </row>
    <row r="882" spans="11:12" ht="16.5" customHeight="1" x14ac:dyDescent="0.25">
      <c r="K882" s="3"/>
    </row>
    <row r="886" spans="11:12" ht="15" customHeight="1" x14ac:dyDescent="0.25"/>
    <row r="984" spans="11:15" ht="14.4" customHeight="1" x14ac:dyDescent="0.25">
      <c r="K984" s="8"/>
    </row>
    <row r="985" spans="11:15" ht="15.6" customHeight="1" x14ac:dyDescent="0.25"/>
    <row r="986" spans="11:15" x14ac:dyDescent="0.25">
      <c r="L986" s="8"/>
      <c r="M986" s="8"/>
      <c r="N986" s="8"/>
      <c r="O986" s="49"/>
    </row>
  </sheetData>
  <mergeCells count="29">
    <mergeCell ref="B76:B78"/>
    <mergeCell ref="A76:A78"/>
    <mergeCell ref="C10:C13"/>
    <mergeCell ref="B10:B13"/>
    <mergeCell ref="A10:A13"/>
    <mergeCell ref="B9:E9"/>
    <mergeCell ref="B7:G7"/>
    <mergeCell ref="B6:G6"/>
    <mergeCell ref="F12:F13"/>
    <mergeCell ref="E12:E13"/>
    <mergeCell ref="G11:G13"/>
    <mergeCell ref="E11:F11"/>
    <mergeCell ref="D11:D13"/>
    <mergeCell ref="D10:G10"/>
    <mergeCell ref="O38:S38"/>
    <mergeCell ref="L36:P36"/>
    <mergeCell ref="P39:S39"/>
    <mergeCell ref="L35:S35"/>
    <mergeCell ref="L38:L39"/>
    <mergeCell ref="M38:M39"/>
    <mergeCell ref="N38:N39"/>
    <mergeCell ref="M248:M249"/>
    <mergeCell ref="N248:N249"/>
    <mergeCell ref="M250:M251"/>
    <mergeCell ref="N250:N251"/>
    <mergeCell ref="M220:M222"/>
    <mergeCell ref="N220:N222"/>
    <mergeCell ref="M225:M226"/>
    <mergeCell ref="N225:N226"/>
  </mergeCells>
  <phoneticPr fontId="1" type="noConversion"/>
  <pageMargins left="0.35433070866141736" right="0.15748031496062992" top="0.78740157480314965" bottom="0.78740157480314965" header="0.51181102362204722" footer="0.51181102362204722"/>
  <pageSetup paperSize="2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2019 m. įvykdymas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Arunas</cp:lastModifiedBy>
  <cp:lastPrinted>2020-02-14T11:49:44Z</cp:lastPrinted>
  <dcterms:created xsi:type="dcterms:W3CDTF">2009-01-12T06:33:21Z</dcterms:created>
  <dcterms:modified xsi:type="dcterms:W3CDTF">2020-08-31T09:53:58Z</dcterms:modified>
</cp:coreProperties>
</file>