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0AC403F3-5524-499B-9ADB-1668AF1BD6D6}" xr6:coauthVersionLast="40" xr6:coauthVersionMax="40" xr10:uidLastSave="{00000000-0000-0000-0000-000000000000}"/>
  <bookViews>
    <workbookView xWindow="-120" yWindow="-120" windowWidth="29040" windowHeight="17640" xr2:uid="{00000000-000D-0000-FFFF-FFFF00000000}"/>
  </bookViews>
  <sheets>
    <sheet name="bendra" sheetId="1" r:id="rId1"/>
    <sheet name="Lapas1" sheetId="2" r:id="rId2"/>
  </sheets>
  <calcPr calcId="181029"/>
</workbook>
</file>

<file path=xl/calcChain.xml><?xml version="1.0" encoding="utf-8"?>
<calcChain xmlns="http://schemas.openxmlformats.org/spreadsheetml/2006/main">
  <c r="D120" i="1" l="1"/>
  <c r="D19" i="1"/>
  <c r="E19" i="1"/>
  <c r="C79" i="1" l="1"/>
  <c r="F128" i="1" l="1"/>
  <c r="F56" i="1" l="1"/>
  <c r="C64" i="1"/>
  <c r="E46" i="1" l="1"/>
  <c r="E118" i="1" l="1"/>
  <c r="C116" i="1" l="1"/>
  <c r="F115" i="1"/>
  <c r="C115" i="1" s="1"/>
  <c r="C122" i="1" l="1"/>
  <c r="D117" i="1" l="1"/>
  <c r="D78" i="1" l="1"/>
  <c r="F78" i="1"/>
  <c r="F120" i="1" l="1"/>
  <c r="F129" i="1"/>
  <c r="C74" i="1" l="1"/>
  <c r="D129" i="1"/>
  <c r="D127" i="1"/>
  <c r="F127" i="1"/>
  <c r="E127" i="1"/>
  <c r="D126" i="1"/>
  <c r="F126" i="1"/>
  <c r="D106" i="1"/>
  <c r="E106" i="1"/>
  <c r="C110" i="1"/>
  <c r="C51" i="1"/>
  <c r="C52" i="1"/>
  <c r="C53" i="1"/>
  <c r="C55" i="1"/>
  <c r="C58" i="1"/>
  <c r="C61" i="1"/>
  <c r="D56" i="1"/>
  <c r="E56" i="1"/>
  <c r="D49" i="1"/>
  <c r="E49" i="1"/>
  <c r="C62" i="1"/>
  <c r="C60" i="1"/>
  <c r="C126" i="1" s="1"/>
  <c r="C59" i="1"/>
  <c r="E117" i="1" l="1"/>
  <c r="F117" i="1"/>
  <c r="C101" i="1" l="1"/>
  <c r="C100" i="1"/>
  <c r="C93" i="1" l="1"/>
  <c r="C98" i="1"/>
  <c r="C105" i="1"/>
  <c r="C84" i="1"/>
  <c r="C48" i="1"/>
  <c r="C30" i="1"/>
  <c r="F15" i="1" l="1"/>
  <c r="D15" i="1"/>
  <c r="C17" i="1"/>
  <c r="E15" i="1"/>
  <c r="C120" i="1" l="1"/>
  <c r="D124" i="1"/>
  <c r="F124" i="1"/>
  <c r="D118" i="1"/>
  <c r="D65" i="1"/>
  <c r="E65" i="1"/>
  <c r="C20" i="1"/>
  <c r="F49" i="1"/>
  <c r="C94" i="1"/>
  <c r="C92" i="1" s="1"/>
  <c r="C91" i="1" s="1"/>
  <c r="D71" i="1"/>
  <c r="E71" i="1"/>
  <c r="D75" i="1"/>
  <c r="D102" i="1"/>
  <c r="E102" i="1"/>
  <c r="F102" i="1"/>
  <c r="D119" i="1"/>
  <c r="D87" i="1"/>
  <c r="D86" i="1" s="1"/>
  <c r="D92" i="1"/>
  <c r="D91" i="1" s="1"/>
  <c r="E92" i="1"/>
  <c r="E91" i="1" s="1"/>
  <c r="F92" i="1"/>
  <c r="F91" i="1" s="1"/>
  <c r="F95" i="1"/>
  <c r="E129" i="1"/>
  <c r="C45" i="1"/>
  <c r="F71" i="1"/>
  <c r="D125" i="1"/>
  <c r="D32" i="1"/>
  <c r="C130" i="1"/>
  <c r="C128" i="1"/>
  <c r="F125" i="1"/>
  <c r="F123" i="1"/>
  <c r="C123" i="1" s="1"/>
  <c r="D121" i="1"/>
  <c r="C121" i="1" s="1"/>
  <c r="F19" i="1"/>
  <c r="E32" i="1"/>
  <c r="E114" i="1" s="1"/>
  <c r="C54" i="1"/>
  <c r="C41" i="1"/>
  <c r="F118" i="1"/>
  <c r="C70" i="1"/>
  <c r="C97" i="1"/>
  <c r="C96" i="1" s="1"/>
  <c r="C95" i="1" s="1"/>
  <c r="C63" i="1"/>
  <c r="F86" i="1"/>
  <c r="F87" i="1"/>
  <c r="E96" i="1"/>
  <c r="E95" i="1" s="1"/>
  <c r="E82" i="1"/>
  <c r="F82" i="1"/>
  <c r="D82" i="1"/>
  <c r="D96" i="1"/>
  <c r="D95" i="1" s="1"/>
  <c r="F119" i="1"/>
  <c r="E119" i="1"/>
  <c r="C85" i="1"/>
  <c r="F65" i="1"/>
  <c r="F46" i="1"/>
  <c r="C50" i="1"/>
  <c r="C47" i="1"/>
  <c r="F32" i="1"/>
  <c r="F31" i="1" s="1"/>
  <c r="C42" i="1"/>
  <c r="C68" i="1"/>
  <c r="C73" i="1"/>
  <c r="F106" i="1"/>
  <c r="C109" i="1"/>
  <c r="D46" i="1"/>
  <c r="C46" i="1" s="1"/>
  <c r="D69" i="1"/>
  <c r="D80" i="1"/>
  <c r="D99" i="1"/>
  <c r="C44" i="1"/>
  <c r="F69" i="1"/>
  <c r="F75" i="1"/>
  <c r="F80" i="1"/>
  <c r="E69" i="1"/>
  <c r="E75" i="1"/>
  <c r="E78" i="1"/>
  <c r="E80" i="1"/>
  <c r="E87" i="1"/>
  <c r="E89" i="1"/>
  <c r="E99" i="1"/>
  <c r="F89" i="1"/>
  <c r="C89" i="1" s="1"/>
  <c r="F99" i="1"/>
  <c r="C15" i="1"/>
  <c r="C16" i="1"/>
  <c r="C43" i="1"/>
  <c r="C24" i="1"/>
  <c r="C77" i="1"/>
  <c r="C76" i="1"/>
  <c r="C40" i="1"/>
  <c r="C39" i="1"/>
  <c r="C38" i="1"/>
  <c r="C37" i="1"/>
  <c r="C36" i="1"/>
  <c r="C35" i="1"/>
  <c r="C34" i="1"/>
  <c r="C33" i="1"/>
  <c r="C90" i="1"/>
  <c r="C21" i="1"/>
  <c r="C22" i="1"/>
  <c r="C26" i="1"/>
  <c r="C23" i="1"/>
  <c r="C25" i="1"/>
  <c r="C88" i="1"/>
  <c r="C57" i="1"/>
  <c r="C27" i="1"/>
  <c r="C28" i="1"/>
  <c r="C72" i="1"/>
  <c r="C78" i="1"/>
  <c r="C81" i="1"/>
  <c r="C83" i="1"/>
  <c r="C103" i="1"/>
  <c r="C107" i="1"/>
  <c r="C108" i="1"/>
  <c r="C111" i="1"/>
  <c r="C104" i="1"/>
  <c r="C65" i="1" l="1"/>
  <c r="E86" i="1"/>
  <c r="F114" i="1"/>
  <c r="D31" i="1"/>
  <c r="D18" i="1" s="1"/>
  <c r="D112" i="1" s="1"/>
  <c r="D131" i="1" s="1"/>
  <c r="D114" i="1"/>
  <c r="C75" i="1"/>
  <c r="C87" i="1"/>
  <c r="C118" i="1"/>
  <c r="C125" i="1"/>
  <c r="C80" i="1"/>
  <c r="C82" i="1"/>
  <c r="C86" i="1"/>
  <c r="C119" i="1"/>
  <c r="C124" i="1"/>
  <c r="C102" i="1"/>
  <c r="C99" i="1"/>
  <c r="C71" i="1"/>
  <c r="C69" i="1"/>
  <c r="C129" i="1"/>
  <c r="C106" i="1"/>
  <c r="C127" i="1"/>
  <c r="C56" i="1"/>
  <c r="C49" i="1"/>
  <c r="F18" i="1"/>
  <c r="F112" i="1" s="1"/>
  <c r="C32" i="1"/>
  <c r="E31" i="1"/>
  <c r="E18" i="1" s="1"/>
  <c r="C117" i="1"/>
  <c r="C19" i="1"/>
  <c r="C31" i="1" l="1"/>
  <c r="E112" i="1"/>
  <c r="E131" i="1" s="1"/>
  <c r="C114" i="1"/>
  <c r="F131" i="1"/>
  <c r="C18" i="1"/>
  <c r="C112" i="1" l="1"/>
  <c r="C131" i="1" s="1"/>
</calcChain>
</file>

<file path=xl/sharedStrings.xml><?xml version="1.0" encoding="utf-8"?>
<sst xmlns="http://schemas.openxmlformats.org/spreadsheetml/2006/main" count="237" uniqueCount="198">
  <si>
    <t>PATVIRTINTA</t>
  </si>
  <si>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</si>
  <si>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</si>
  <si>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</si>
  <si>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</si>
  <si>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</si>
  <si>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</si>
  <si>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</si>
  <si>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Tarybos veiklos išlaidos</t>
  </si>
  <si>
    <t>Administracijos veiklos išlaidos</t>
  </si>
  <si>
    <t>Direktoriaus rezervas</t>
  </si>
  <si>
    <t>Kūno kultūros ir sporto programa (Nr.10)</t>
  </si>
  <si>
    <t>Informacinių technologijų programa (Nr.11)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</si>
  <si>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</si>
  <si>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</si>
  <si>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</si>
  <si>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</si>
  <si>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</si>
  <si>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</si>
  <si>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</si>
  <si>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</si>
  <si>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 xml:space="preserve"> Asignavimų valdytojo ir programos pavadinimas</t>
  </si>
  <si>
    <t xml:space="preserve">   iš jos: savivaldybės visuomenės sveikatos rėmimo programa</t>
  </si>
  <si>
    <t>Architektūros ir teritorijų planavimo programa (Nr.12)</t>
  </si>
  <si>
    <t>Savivaldybės administracijos direktorius</t>
  </si>
  <si>
    <t>Reprezentacinės išlaidos</t>
  </si>
  <si>
    <t>Valstybės investicijų programoje investiciniams projektams vykdyti</t>
  </si>
  <si>
    <t>Imbarės seniūnija</t>
  </si>
  <si>
    <t>Kartenos seniūnija</t>
  </si>
  <si>
    <t>Kretingos seniūnija</t>
  </si>
  <si>
    <t>Kūlupėnų seniūnija</t>
  </si>
  <si>
    <t>Salantų m. seniūnija</t>
  </si>
  <si>
    <t>Kretingos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</si>
  <si>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</si>
  <si>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</si>
  <si>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</si>
  <si>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</si>
  <si>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</si>
  <si>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</si>
  <si>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</si>
  <si>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>2.2.5.</t>
  </si>
  <si>
    <t xml:space="preserve">Speciali tikslinė dotacija Marijos Tiškevičiūtės mokyklos klasių mokiniams, turintiems specialiųjų ugdymosi poreikių </t>
  </si>
  <si>
    <t>iš jų darbo užmokesčiui</t>
  </si>
  <si>
    <t>2.12.3.</t>
  </si>
  <si>
    <t>3 priedas</t>
  </si>
  <si>
    <t>Bendroji programa (Nr. 01)</t>
  </si>
  <si>
    <t>Seniūnijų programa (Nr. 02)</t>
  </si>
  <si>
    <t>Žemės ūkio programa (Nr. 03)</t>
  </si>
  <si>
    <t>Strateginio planavimo ir investicijų programa (Nr. 04)</t>
  </si>
  <si>
    <t>Sveikatos apsaugos programa (Nr. 06)</t>
  </si>
  <si>
    <t>Kultūros programa (Nr. 07)</t>
  </si>
  <si>
    <t>Švietimo programa (Nr. 08)</t>
  </si>
  <si>
    <t>Socialinės paramos programa (Nr. 09)</t>
  </si>
  <si>
    <t xml:space="preserve">Ekonomikos ir biudžeto skyrius (asignavimų valdytojas - savivaldybės administracijos direktorius) </t>
  </si>
  <si>
    <t>Studijų rėmimo programa</t>
  </si>
  <si>
    <t xml:space="preserve">Žemės pardavimo pajamos, skirtos detaliųjų planų rengimo, kadastrinių matavimų ir žemės sklypų įregistravimo priemonėms vykdyti </t>
  </si>
  <si>
    <t>Mokinių visuomenės sveikatos priežiūrai iš savaldybės biudžeto pajamų</t>
  </si>
  <si>
    <t xml:space="preserve">Administracijos pajamos, skirtos veiklos išlaidoms, iš jų: 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</si>
  <si>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</si>
  <si>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</si>
  <si>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</si>
  <si>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</si>
  <si>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</si>
  <si>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</si>
  <si>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</si>
  <si>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</si>
  <si>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</si>
  <si>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</si>
  <si>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</si>
  <si>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</si>
  <si>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</si>
  <si>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</si>
  <si>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2.2.</t>
  </si>
  <si>
    <t>2.2.1.</t>
  </si>
  <si>
    <t>2.2.2.</t>
  </si>
  <si>
    <t>2.2.3.</t>
  </si>
  <si>
    <t>2.3.</t>
  </si>
  <si>
    <t>2.4.</t>
  </si>
  <si>
    <t>2.4.1.</t>
  </si>
  <si>
    <t>2.4.2.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</si>
  <si>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</si>
  <si>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</si>
  <si>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</si>
  <si>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</si>
  <si>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</si>
  <si>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</si>
  <si>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</si>
  <si>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</si>
  <si>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</si>
  <si>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</si>
  <si>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</si>
  <si>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</si>
  <si>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</si>
  <si>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</si>
  <si>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</si>
  <si>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2.11.</t>
  </si>
  <si>
    <t>2.11.1.</t>
  </si>
  <si>
    <t>2.12.</t>
  </si>
  <si>
    <t>2.12.1.</t>
  </si>
  <si>
    <t>2.12.2.</t>
  </si>
  <si>
    <t>3.1.</t>
  </si>
  <si>
    <t>3.1.1.</t>
  </si>
  <si>
    <t>3.2.</t>
  </si>
  <si>
    <t>4.1.</t>
  </si>
  <si>
    <t>4.1.1.</t>
  </si>
  <si>
    <t>5.1.</t>
  </si>
  <si>
    <t>Iš viso (14+15)</t>
  </si>
  <si>
    <t>STD vietinės reikšmės keliams ir gatvėms remontuoti</t>
  </si>
  <si>
    <t>Darbo užmokesčio dalies grąžinimo valstybės tarnautojams (dėl ekonominės krizės neproporcingo sumažinimo) išlaidos</t>
  </si>
  <si>
    <t>Vietinio ūkio ir turto valdymo programa (Nr. 05)</t>
  </si>
  <si>
    <t>2.4.5.</t>
  </si>
  <si>
    <t>Seniūnijų  veiklos išlaidos, iš jų:</t>
  </si>
  <si>
    <t>Vydmantų seniūnija</t>
  </si>
  <si>
    <t>Skolintos lėšos investiciniams projektams finansuoti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</si>
  <si>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</si>
  <si>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</si>
  <si>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</si>
  <si>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Darbo užmokesčio dalies grąžinimo (dėl ekonominės krizės neproporcingo sumažinimo) išlaidos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</si>
  <si>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</si>
  <si>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</si>
  <si>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</si>
  <si>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</si>
  <si>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</si>
  <si>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</si>
  <si>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2.4.6.</t>
  </si>
  <si>
    <t>Vietinės rinkliavos ir jų lengvatos už komunalinių atliekų tvarkymą</t>
  </si>
  <si>
    <t>Savivaldybės ir socialinio būsto / patalpų remontas ir plėtra</t>
  </si>
  <si>
    <t>Kretingos rajono savivaldybės priešgaisrinė tarnyba (asignavimų valdytojas–įstaigos vadovas)</t>
  </si>
  <si>
    <t>Kretingos rajono savivaldybės visuomenės sveikatos biuras (asignavimų valdytojas–įstaigos vadovas)</t>
  </si>
  <si>
    <t>2.2.4.</t>
  </si>
  <si>
    <t>2.8.3.</t>
  </si>
  <si>
    <t>3.2.1.</t>
  </si>
  <si>
    <t>5.1.1.</t>
  </si>
  <si>
    <t>5.1.2.</t>
  </si>
  <si>
    <t>_____________________</t>
  </si>
  <si>
    <t>2.5.6.</t>
  </si>
  <si>
    <t>2.5.7.</t>
  </si>
  <si>
    <t>2019 metų Kretingos rajono savivaldybės biudžeto asignavimai</t>
  </si>
  <si>
    <t xml:space="preserve">lengviesiems automobiliams įsigyti                                                                                      </t>
  </si>
  <si>
    <t xml:space="preserve">             tūkst. Eur</t>
  </si>
  <si>
    <t>Speciali tikslinė dotacija Marijos Tiškevičiūtės mokyklos klasių mokiniams, turintiems specialiųjų ugdymosi poreikių (asignavimų valdytojas–Marijos Tiškevičiūtės mokykla)</t>
  </si>
  <si>
    <t>Savivaldybės savarankiškoms funkcijoms finansuoti (palūkanoms mokėti)</t>
  </si>
  <si>
    <t xml:space="preserve">Savivaldybės biudžeto apyvartinės lėšos, skirtos paskoloms grąžinti (asignavimų valdytojas – administracijos direktorius, vykdytojas – Ekonomikos ir biudžeto skyrius) </t>
  </si>
  <si>
    <t xml:space="preserve">Įstaigų pajamos, skirtos veiklos išlaidoms </t>
  </si>
  <si>
    <t>Socialinės paramos programa (Nr. 09)- asignavimų valdytojai (socialinių paslaugų įstaigų vadovai)</t>
  </si>
  <si>
    <t>Kultūros programa (Nr. 07)-asignavimų valdytojai (kultūros įstaigų vadovai)</t>
  </si>
  <si>
    <t>Savivaldybės biudžeto asignavimai</t>
  </si>
  <si>
    <t>Biudžeto apyvartinių lėšų likutis</t>
  </si>
  <si>
    <t>2.5.2.</t>
  </si>
  <si>
    <t>2.5.3.</t>
  </si>
  <si>
    <t>2.5.4.</t>
  </si>
  <si>
    <t>Žemės realizavimo pajamos</t>
  </si>
  <si>
    <t>Speciali tikslinė dotacija ugdymo reikmėms finansuoti finansuoti</t>
  </si>
  <si>
    <t>Viešoji įstaiga Pranciškonų gimnazija–speciali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</si>
  <si>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</si>
  <si>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</si>
  <si>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</si>
  <si>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</si>
  <si>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</si>
  <si>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</si>
  <si>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</si>
  <si>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</si>
  <si>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</si>
  <si>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</si>
  <si>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</si>
  <si>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</si>
  <si>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</si>
  <si>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</si>
  <si>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</si>
  <si>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r>
      <rPr>
        <b/>
        <sz val="12"/>
        <rFont val="Times New Roman"/>
        <family val="1"/>
        <charset val="186"/>
      </rPr>
      <t>9</t>
    </r>
    <r>
      <rPr>
        <sz val="12"/>
        <rFont val="Times New Roman"/>
        <family val="1"/>
        <charset val="186"/>
      </rPr>
      <t>.</t>
    </r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</si>
  <si>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</si>
  <si>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</si>
  <si>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</si>
  <si>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</si>
  <si>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</si>
  <si>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</si>
  <si>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</si>
  <si>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</si>
  <si>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</si>
  <si>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</si>
  <si>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</si>
  <si>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</si>
  <si>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</si>
  <si>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</si>
  <si>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9.15.</t>
  </si>
  <si>
    <t>9.16.</t>
  </si>
  <si>
    <t>10.</t>
  </si>
  <si>
    <t>Valstybės biudžeto dotacijos nuosavų lėšų daliai ir kitos valstybės biudžeto  lėšos</t>
  </si>
  <si>
    <t>Valstybės biudžeto lėšos neformaliojo švietimo įstaigoms</t>
  </si>
  <si>
    <t>2.5.8.</t>
  </si>
  <si>
    <t xml:space="preserve">Seniūnijų gatvių priežiūra </t>
  </si>
  <si>
    <t>Savivaldybės kontrolės ir audito tarnyba (asignavimų valdytojas–įstaigos vadovas ), iš jų:</t>
  </si>
  <si>
    <t>Savivaldybės kontrolės ir audito tarnybos veiklos išlaidos</t>
  </si>
  <si>
    <t>1.2.</t>
  </si>
  <si>
    <t xml:space="preserve">Valstybės biudžeto dotacija nuosavų lėšų daliai ir kitos valstybės biudžeto lėšos
</t>
  </si>
  <si>
    <t xml:space="preserve">Valstybės biudžeto dotacija nuosavų lėšų daliai ir  kitos valstybės biudžeto lėšos
</t>
  </si>
  <si>
    <t>Švietimo programa (Nr. 08)-asignavimų valdytojai (švietimo įstaigų vadovai)</t>
  </si>
  <si>
    <t>2019 m. vasario 21 d. sprendimu Nr. T2-31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</si>
</sst>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t_-;\-* #,##0.00\ _L_t_-;_-* &quot;-&quot;??\ _L_t_-;_-@_-"/>
    <numFmt numFmtId="165" formatCode="0.0"/>
  </numFmts>
  <fonts count="15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165" fontId="3" fillId="0" borderId="0" xfId="0" applyNumberFormat="1" applyFont="1"/>
    <xf numFmtId="0" fontId="3" fillId="0" borderId="0" xfId="0" applyFont="1" applyBorder="1"/>
    <xf numFmtId="165" fontId="3" fillId="0" borderId="0" xfId="0" applyNumberFormat="1" applyFont="1" applyBorder="1"/>
    <xf numFmtId="0" fontId="4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11" fillId="0" borderId="0" xfId="0" applyFont="1"/>
    <xf numFmtId="165" fontId="13" fillId="0" borderId="0" xfId="0" applyNumberFormat="1" applyFont="1" applyFill="1" applyBorder="1" applyAlignment="1">
      <alignment horizontal="center"/>
    </xf>
    <xf numFmtId="165" fontId="13" fillId="0" borderId="4" xfId="0" applyNumberFormat="1" applyFont="1" applyFill="1" applyBorder="1" applyAlignment="1">
      <alignment horizontal="center"/>
    </xf>
    <xf numFmtId="0" fontId="0" fillId="0" borderId="0" xfId="0" applyBorder="1"/>
    <xf numFmtId="0" fontId="12" fillId="0" borderId="0" xfId="0" applyFont="1"/>
    <xf numFmtId="0" fontId="7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49" fontId="8" fillId="2" borderId="2" xfId="0" applyNumberFormat="1" applyFont="1" applyFill="1" applyBorder="1" applyAlignment="1">
      <alignment horizontal="center" vertical="top"/>
    </xf>
    <xf numFmtId="49" fontId="6" fillId="2" borderId="2" xfId="0" applyNumberFormat="1" applyFont="1" applyFill="1" applyBorder="1" applyAlignment="1">
      <alignment horizontal="center" vertical="top"/>
    </xf>
    <xf numFmtId="0" fontId="7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/>
    </xf>
    <xf numFmtId="49" fontId="9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49" fontId="9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2" fontId="9" fillId="2" borderId="2" xfId="0" applyNumberFormat="1" applyFont="1" applyFill="1" applyBorder="1" applyAlignment="1">
      <alignment horizontal="center" vertical="top"/>
    </xf>
    <xf numFmtId="2" fontId="7" fillId="2" borderId="2" xfId="0" applyNumberFormat="1" applyFont="1" applyFill="1" applyBorder="1" applyAlignment="1">
      <alignment horizontal="center" vertical="top" shrinkToFit="1"/>
    </xf>
    <xf numFmtId="2" fontId="7" fillId="2" borderId="2" xfId="0" applyNumberFormat="1" applyFont="1" applyFill="1" applyBorder="1" applyAlignment="1">
      <alignment horizontal="center" vertical="top"/>
    </xf>
    <xf numFmtId="2" fontId="7" fillId="0" borderId="2" xfId="0" applyNumberFormat="1" applyFont="1" applyFill="1" applyBorder="1" applyAlignment="1">
      <alignment horizontal="center" vertical="top"/>
    </xf>
    <xf numFmtId="2" fontId="7" fillId="0" borderId="2" xfId="0" applyNumberFormat="1" applyFont="1" applyFill="1" applyBorder="1" applyAlignment="1">
      <alignment horizontal="center" vertical="top" wrapText="1"/>
    </xf>
    <xf numFmtId="2" fontId="7" fillId="0" borderId="2" xfId="0" applyNumberFormat="1" applyFont="1" applyFill="1" applyBorder="1" applyAlignment="1">
      <alignment horizontal="center" vertical="top" shrinkToFit="1"/>
    </xf>
    <xf numFmtId="2" fontId="7" fillId="0" borderId="2" xfId="0" applyNumberFormat="1" applyFont="1" applyBorder="1" applyAlignment="1">
      <alignment horizontal="center" vertical="top" shrinkToFit="1"/>
    </xf>
    <xf numFmtId="2" fontId="9" fillId="0" borderId="2" xfId="0" applyNumberFormat="1" applyFont="1" applyBorder="1" applyAlignment="1">
      <alignment horizontal="center" vertical="top" shrinkToFit="1"/>
    </xf>
    <xf numFmtId="2" fontId="9" fillId="0" borderId="2" xfId="0" applyNumberFormat="1" applyFont="1" applyFill="1" applyBorder="1" applyAlignment="1">
      <alignment horizontal="center" vertical="top" shrinkToFit="1"/>
    </xf>
    <xf numFmtId="2" fontId="9" fillId="0" borderId="2" xfId="1" applyNumberFormat="1" applyFont="1" applyBorder="1" applyAlignment="1">
      <alignment horizontal="center" vertical="top" wrapText="1"/>
    </xf>
    <xf numFmtId="2" fontId="9" fillId="0" borderId="2" xfId="0" applyNumberFormat="1" applyFont="1" applyFill="1" applyBorder="1" applyAlignment="1">
      <alignment horizontal="center" vertical="top"/>
    </xf>
    <xf numFmtId="2" fontId="9" fillId="2" borderId="2" xfId="0" applyNumberFormat="1" applyFont="1" applyFill="1" applyBorder="1" applyAlignment="1">
      <alignment horizontal="center" vertical="top" shrinkToFit="1"/>
    </xf>
    <xf numFmtId="2" fontId="9" fillId="0" borderId="2" xfId="0" applyNumberFormat="1" applyFont="1" applyFill="1" applyBorder="1" applyAlignment="1">
      <alignment horizontal="center" vertical="top" wrapText="1"/>
    </xf>
    <xf numFmtId="49" fontId="14" fillId="0" borderId="2" xfId="0" applyNumberFormat="1" applyFont="1" applyBorder="1" applyAlignment="1">
      <alignment horizontal="center" vertical="top"/>
    </xf>
    <xf numFmtId="49" fontId="12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wrapText="1"/>
    </xf>
    <xf numFmtId="0" fontId="0" fillId="0" borderId="12" xfId="0" applyBorder="1" applyAlignment="1">
      <alignment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7"/>
  <sheetViews>
    <sheetView tabSelected="1" zoomScale="130" zoomScaleNormal="130" workbookViewId="0">
      <selection activeCell="C4" sqref="C4"/>
    </sheetView>
  </sheetViews>
  <sheetFormatPr defaultRowHeight="12.75" x14ac:dyDescent="0.2"/>
  <cols>
    <col min="1" max="1" width="6.710937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6" ht="15" x14ac:dyDescent="0.25">
      <c r="F1" s="9"/>
    </row>
    <row r="2" spans="1:6" ht="12.75" customHeight="1" x14ac:dyDescent="0.25">
      <c r="A2" s="4"/>
      <c r="B2" s="4"/>
      <c r="C2" s="22" t="s">
        <v>0</v>
      </c>
      <c r="D2" s="22"/>
      <c r="E2" s="22"/>
      <c r="F2" s="9"/>
    </row>
    <row r="3" spans="1:6" ht="15.75" x14ac:dyDescent="0.25">
      <c r="A3" s="4"/>
      <c r="B3" s="4"/>
      <c r="C3" s="55" t="s">
        <v>1</v>
      </c>
      <c r="D3" s="55"/>
      <c r="E3" s="55"/>
      <c r="F3" s="9"/>
    </row>
    <row r="4" spans="1:6" ht="15.75" x14ac:dyDescent="0.25">
      <c r="A4" s="4"/>
      <c r="B4" s="4"/>
      <c r="C4" s="55" t="s">
        <v>197</v>
      </c>
      <c r="D4" s="55"/>
      <c r="E4" s="55"/>
      <c r="F4" s="9"/>
    </row>
    <row r="5" spans="1:6" ht="15.75" x14ac:dyDescent="0.25">
      <c r="A5" s="4"/>
      <c r="B5" s="4"/>
      <c r="C5" s="55" t="s">
        <v>44</v>
      </c>
      <c r="D5" s="55"/>
      <c r="E5" s="55"/>
      <c r="F5" s="9"/>
    </row>
    <row r="6" spans="1:6" x14ac:dyDescent="0.2">
      <c r="A6" s="4"/>
      <c r="B6" s="4"/>
      <c r="C6" s="4"/>
      <c r="D6" s="4"/>
      <c r="E6" s="4"/>
      <c r="F6" s="4"/>
    </row>
    <row r="7" spans="1:6" ht="18.75" x14ac:dyDescent="0.3">
      <c r="A7" s="4"/>
      <c r="B7" s="72" t="s">
        <v>137</v>
      </c>
      <c r="C7" s="72"/>
      <c r="D7" s="72"/>
      <c r="E7" s="72"/>
      <c r="F7" s="4"/>
    </row>
    <row r="8" spans="1:6" ht="18.75" x14ac:dyDescent="0.3">
      <c r="A8" s="4"/>
      <c r="B8" s="72" t="s">
        <v>16</v>
      </c>
      <c r="C8" s="72"/>
      <c r="D8" s="72"/>
      <c r="E8" s="10"/>
      <c r="F8" s="4"/>
    </row>
    <row r="9" spans="1:6" x14ac:dyDescent="0.2">
      <c r="A9" s="4"/>
      <c r="B9" s="5"/>
      <c r="C9" s="5"/>
      <c r="D9" s="5"/>
      <c r="E9" s="6"/>
      <c r="F9" s="4"/>
    </row>
    <row r="10" spans="1:6" ht="14.25" thickBot="1" x14ac:dyDescent="0.3">
      <c r="A10" s="4"/>
      <c r="B10" s="4"/>
      <c r="C10" s="4"/>
      <c r="D10" s="4"/>
      <c r="E10" s="82" t="s">
        <v>139</v>
      </c>
      <c r="F10" s="83"/>
    </row>
    <row r="11" spans="1:6" ht="24.95" customHeight="1" thickTop="1" x14ac:dyDescent="0.2">
      <c r="A11" s="76" t="s">
        <v>2</v>
      </c>
      <c r="B11" s="73" t="s">
        <v>21</v>
      </c>
      <c r="C11" s="73" t="s">
        <v>3</v>
      </c>
      <c r="D11" s="73" t="s">
        <v>4</v>
      </c>
      <c r="E11" s="73"/>
      <c r="F11" s="79"/>
    </row>
    <row r="12" spans="1:6" ht="24.95" customHeight="1" x14ac:dyDescent="0.2">
      <c r="A12" s="77"/>
      <c r="B12" s="74"/>
      <c r="C12" s="74"/>
      <c r="D12" s="74" t="s">
        <v>5</v>
      </c>
      <c r="E12" s="74"/>
      <c r="F12" s="80" t="s">
        <v>6</v>
      </c>
    </row>
    <row r="13" spans="1:6" ht="45.75" customHeight="1" thickBot="1" x14ac:dyDescent="0.25">
      <c r="A13" s="78"/>
      <c r="B13" s="75"/>
      <c r="C13" s="75"/>
      <c r="D13" s="12" t="s">
        <v>7</v>
      </c>
      <c r="E13" s="11" t="s">
        <v>42</v>
      </c>
      <c r="F13" s="81"/>
    </row>
    <row r="14" spans="1:6" ht="14.25" customHeight="1" thickTop="1" x14ac:dyDescent="0.2">
      <c r="A14" s="7">
        <v>1</v>
      </c>
      <c r="B14" s="7">
        <v>2</v>
      </c>
      <c r="C14" s="7">
        <v>3</v>
      </c>
      <c r="D14" s="8">
        <v>4</v>
      </c>
      <c r="E14" s="7">
        <v>5</v>
      </c>
      <c r="F14" s="7">
        <v>6</v>
      </c>
    </row>
    <row r="15" spans="1:6" ht="42.75" x14ac:dyDescent="0.2">
      <c r="A15" s="23" t="s">
        <v>58</v>
      </c>
      <c r="B15" s="25" t="s">
        <v>191</v>
      </c>
      <c r="C15" s="26">
        <f>D15+F15</f>
        <v>90.5</v>
      </c>
      <c r="D15" s="27">
        <f>D16+D17</f>
        <v>88.5</v>
      </c>
      <c r="E15" s="26">
        <f>E16+E17</f>
        <v>79.08</v>
      </c>
      <c r="F15" s="28">
        <f>F16</f>
        <v>2</v>
      </c>
    </row>
    <row r="16" spans="1:6" ht="30" x14ac:dyDescent="0.2">
      <c r="A16" s="24" t="s">
        <v>59</v>
      </c>
      <c r="B16" s="29" t="s">
        <v>192</v>
      </c>
      <c r="C16" s="30">
        <f>D16+F16</f>
        <v>85.92</v>
      </c>
      <c r="D16" s="31">
        <v>83.92</v>
      </c>
      <c r="E16" s="30">
        <v>75.58</v>
      </c>
      <c r="F16" s="28">
        <v>2</v>
      </c>
    </row>
    <row r="17" spans="1:6" ht="31.5" customHeight="1" x14ac:dyDescent="0.2">
      <c r="A17" s="24" t="s">
        <v>193</v>
      </c>
      <c r="B17" s="29" t="s">
        <v>117</v>
      </c>
      <c r="C17" s="30">
        <f>D17</f>
        <v>4.58</v>
      </c>
      <c r="D17" s="31">
        <v>4.58</v>
      </c>
      <c r="E17" s="30">
        <v>3.5</v>
      </c>
      <c r="F17" s="28">
        <v>0</v>
      </c>
    </row>
    <row r="18" spans="1:6" ht="15.75" customHeight="1" x14ac:dyDescent="0.2">
      <c r="A18" s="32" t="s">
        <v>60</v>
      </c>
      <c r="B18" s="33" t="s">
        <v>24</v>
      </c>
      <c r="C18" s="62">
        <f>D18+F18</f>
        <v>22443.309999999998</v>
      </c>
      <c r="D18" s="62">
        <f>D19+D31+D46+D49+D56+D65+D69+D71+D75+D78+D80+D82</f>
        <v>13616.38</v>
      </c>
      <c r="E18" s="62">
        <f>E19+E31+E46+E49+E56+E65+E69+E71+E75+E78+E80+E82</f>
        <v>4259.75</v>
      </c>
      <c r="F18" s="62">
        <f>F19+F31+F46+F49+F56+F65+F69+F71+F75+F78+F80+F82</f>
        <v>8826.93</v>
      </c>
    </row>
    <row r="19" spans="1:6" ht="14.25" x14ac:dyDescent="0.2">
      <c r="A19" s="34" t="s">
        <v>61</v>
      </c>
      <c r="B19" s="35" t="s">
        <v>45</v>
      </c>
      <c r="C19" s="26">
        <f t="shared" ref="C19:C24" si="0">D19+F19</f>
        <v>2421.4299999999994</v>
      </c>
      <c r="D19" s="62">
        <f>D20+D21+D22+D23+D24+D25+D26+D27+D28+D30</f>
        <v>2372.4299999999994</v>
      </c>
      <c r="E19" s="62">
        <f>E20+E21+E22+E26+E27+E28+E29+E30</f>
        <v>1839.51</v>
      </c>
      <c r="F19" s="62">
        <f>F20+F21+F22+F23+F24+F25+F26+F27+F28+F30</f>
        <v>49</v>
      </c>
    </row>
    <row r="20" spans="1:6" ht="15" x14ac:dyDescent="0.2">
      <c r="A20" s="15" t="s">
        <v>62</v>
      </c>
      <c r="B20" s="36" t="s">
        <v>8</v>
      </c>
      <c r="C20" s="30">
        <f>D20</f>
        <v>100.7</v>
      </c>
      <c r="D20" s="31">
        <v>100.7</v>
      </c>
      <c r="E20" s="30">
        <v>13</v>
      </c>
      <c r="F20" s="30">
        <v>0</v>
      </c>
    </row>
    <row r="21" spans="1:6" ht="15" x14ac:dyDescent="0.2">
      <c r="A21" s="15" t="s">
        <v>63</v>
      </c>
      <c r="B21" s="36" t="s">
        <v>19</v>
      </c>
      <c r="C21" s="30">
        <f t="shared" si="0"/>
        <v>178.7</v>
      </c>
      <c r="D21" s="31">
        <v>178.7</v>
      </c>
      <c r="E21" s="30">
        <v>164.1</v>
      </c>
      <c r="F21" s="30">
        <v>0</v>
      </c>
    </row>
    <row r="22" spans="1:6" ht="15" x14ac:dyDescent="0.2">
      <c r="A22" s="15" t="s">
        <v>64</v>
      </c>
      <c r="B22" s="36" t="s">
        <v>9</v>
      </c>
      <c r="C22" s="30">
        <f t="shared" si="0"/>
        <v>1756.8</v>
      </c>
      <c r="D22" s="63">
        <v>1756.8</v>
      </c>
      <c r="E22" s="30">
        <v>1512.54</v>
      </c>
      <c r="F22" s="30">
        <v>0</v>
      </c>
    </row>
    <row r="23" spans="1:6" ht="15" x14ac:dyDescent="0.2">
      <c r="A23" s="15" t="s">
        <v>65</v>
      </c>
      <c r="B23" s="37" t="s">
        <v>25</v>
      </c>
      <c r="C23" s="30">
        <f t="shared" si="0"/>
        <v>14</v>
      </c>
      <c r="D23" s="31">
        <v>14</v>
      </c>
      <c r="E23" s="30">
        <v>0</v>
      </c>
      <c r="F23" s="30">
        <v>0</v>
      </c>
    </row>
    <row r="24" spans="1:6" ht="15" x14ac:dyDescent="0.2">
      <c r="A24" s="15" t="s">
        <v>66</v>
      </c>
      <c r="B24" s="37" t="s">
        <v>20</v>
      </c>
      <c r="C24" s="30">
        <f t="shared" si="0"/>
        <v>11.2</v>
      </c>
      <c r="D24" s="31">
        <v>11.2</v>
      </c>
      <c r="E24" s="30">
        <v>0</v>
      </c>
      <c r="F24" s="30">
        <v>0</v>
      </c>
    </row>
    <row r="25" spans="1:6" ht="15" x14ac:dyDescent="0.2">
      <c r="A25" s="15" t="s">
        <v>67</v>
      </c>
      <c r="B25" s="36" t="s">
        <v>10</v>
      </c>
      <c r="C25" s="30">
        <f t="shared" ref="C25:C32" si="1">D25+F25</f>
        <v>4</v>
      </c>
      <c r="D25" s="31">
        <v>4</v>
      </c>
      <c r="E25" s="30">
        <v>0</v>
      </c>
      <c r="F25" s="30">
        <v>0</v>
      </c>
    </row>
    <row r="26" spans="1:6" ht="15" x14ac:dyDescent="0.2">
      <c r="A26" s="15" t="s">
        <v>68</v>
      </c>
      <c r="B26" s="36" t="s">
        <v>13</v>
      </c>
      <c r="C26" s="30">
        <f t="shared" si="1"/>
        <v>128.6</v>
      </c>
      <c r="D26" s="31">
        <v>116.6</v>
      </c>
      <c r="E26" s="30">
        <v>0</v>
      </c>
      <c r="F26" s="65">
        <v>12</v>
      </c>
    </row>
    <row r="27" spans="1:6" ht="15" x14ac:dyDescent="0.2">
      <c r="A27" s="15" t="s">
        <v>69</v>
      </c>
      <c r="B27" s="37" t="s">
        <v>15</v>
      </c>
      <c r="C27" s="30">
        <f t="shared" si="1"/>
        <v>140.72999999999999</v>
      </c>
      <c r="D27" s="31">
        <v>140.72999999999999</v>
      </c>
      <c r="E27" s="31">
        <v>122.47</v>
      </c>
      <c r="F27" s="31">
        <v>0</v>
      </c>
    </row>
    <row r="28" spans="1:6" ht="30" x14ac:dyDescent="0.2">
      <c r="A28" s="15" t="s">
        <v>70</v>
      </c>
      <c r="B28" s="37" t="s">
        <v>57</v>
      </c>
      <c r="C28" s="30">
        <f t="shared" si="1"/>
        <v>54.7</v>
      </c>
      <c r="D28" s="31">
        <v>17.7</v>
      </c>
      <c r="E28" s="31">
        <v>3</v>
      </c>
      <c r="F28" s="31">
        <v>37</v>
      </c>
    </row>
    <row r="29" spans="1:6" ht="15" x14ac:dyDescent="0.2">
      <c r="A29" s="15"/>
      <c r="B29" s="37" t="s">
        <v>138</v>
      </c>
      <c r="C29" s="30">
        <v>25</v>
      </c>
      <c r="D29" s="31">
        <v>0</v>
      </c>
      <c r="E29" s="31">
        <v>0</v>
      </c>
      <c r="F29" s="31">
        <v>25</v>
      </c>
    </row>
    <row r="30" spans="1:6" ht="45" x14ac:dyDescent="0.2">
      <c r="A30" s="15" t="s">
        <v>71</v>
      </c>
      <c r="B30" s="37" t="s">
        <v>108</v>
      </c>
      <c r="C30" s="30">
        <f>D30</f>
        <v>32</v>
      </c>
      <c r="D30" s="31">
        <v>32</v>
      </c>
      <c r="E30" s="31">
        <v>24.4</v>
      </c>
      <c r="F30" s="31"/>
    </row>
    <row r="31" spans="1:6" ht="14.25" x14ac:dyDescent="0.2">
      <c r="A31" s="34" t="s">
        <v>72</v>
      </c>
      <c r="B31" s="38" t="s">
        <v>46</v>
      </c>
      <c r="C31" s="27">
        <f>D31+F31</f>
        <v>2524.85</v>
      </c>
      <c r="D31" s="61">
        <f>D32+D42+D43+D44+D45</f>
        <v>2090.85</v>
      </c>
      <c r="E31" s="61">
        <f>E32+E42+E43+E44</f>
        <v>681.4899999999999</v>
      </c>
      <c r="F31" s="61">
        <f>F32+F42+F43+F44+F45</f>
        <v>434</v>
      </c>
    </row>
    <row r="32" spans="1:6" ht="15" x14ac:dyDescent="0.2">
      <c r="A32" s="15" t="s">
        <v>73</v>
      </c>
      <c r="B32" s="37" t="s">
        <v>111</v>
      </c>
      <c r="C32" s="31">
        <f t="shared" si="1"/>
        <v>1811.2499999999998</v>
      </c>
      <c r="D32" s="63">
        <f>D33+D34+D35+D36+D37+D38+D39+D40+D41</f>
        <v>1799.1499999999999</v>
      </c>
      <c r="E32" s="31">
        <f>E33+E34+E35+E36+E37+E38+E39+E40+E41</f>
        <v>681.4899999999999</v>
      </c>
      <c r="F32" s="31">
        <f>F33+F34+F35+F36+F37+F38+F39+F40</f>
        <v>12.1</v>
      </c>
    </row>
    <row r="33" spans="1:7" ht="15" x14ac:dyDescent="0.2">
      <c r="A33" s="15"/>
      <c r="B33" s="39" t="s">
        <v>118</v>
      </c>
      <c r="C33" s="31">
        <f t="shared" ref="C33:C38" si="2">D33+F33</f>
        <v>149.74</v>
      </c>
      <c r="D33" s="31">
        <v>149.74</v>
      </c>
      <c r="E33" s="31">
        <v>100.94</v>
      </c>
      <c r="F33" s="31">
        <v>0</v>
      </c>
    </row>
    <row r="34" spans="1:7" ht="15" x14ac:dyDescent="0.2">
      <c r="A34" s="15"/>
      <c r="B34" s="37" t="s">
        <v>27</v>
      </c>
      <c r="C34" s="31">
        <f t="shared" si="2"/>
        <v>94.12</v>
      </c>
      <c r="D34" s="31">
        <v>94.12</v>
      </c>
      <c r="E34" s="31">
        <v>67.16</v>
      </c>
      <c r="F34" s="31">
        <v>0</v>
      </c>
    </row>
    <row r="35" spans="1:7" ht="15" x14ac:dyDescent="0.2">
      <c r="A35" s="15"/>
      <c r="B35" s="37" t="s">
        <v>28</v>
      </c>
      <c r="C35" s="31">
        <f t="shared" si="2"/>
        <v>86.31</v>
      </c>
      <c r="D35" s="31">
        <v>86.31</v>
      </c>
      <c r="E35" s="31">
        <v>60.85</v>
      </c>
      <c r="F35" s="31">
        <v>0</v>
      </c>
    </row>
    <row r="36" spans="1:7" ht="15" x14ac:dyDescent="0.2">
      <c r="A36" s="15"/>
      <c r="B36" s="37" t="s">
        <v>29</v>
      </c>
      <c r="C36" s="31">
        <f t="shared" si="2"/>
        <v>130.44999999999999</v>
      </c>
      <c r="D36" s="31">
        <v>130.44999999999999</v>
      </c>
      <c r="E36" s="31">
        <v>83.08</v>
      </c>
      <c r="F36" s="31">
        <v>0</v>
      </c>
    </row>
    <row r="37" spans="1:7" ht="15" x14ac:dyDescent="0.2">
      <c r="A37" s="15"/>
      <c r="B37" s="37" t="s">
        <v>30</v>
      </c>
      <c r="C37" s="31">
        <f t="shared" si="2"/>
        <v>78.900000000000006</v>
      </c>
      <c r="D37" s="31">
        <v>78.900000000000006</v>
      </c>
      <c r="E37" s="31">
        <v>60.52</v>
      </c>
      <c r="F37" s="31">
        <v>0</v>
      </c>
    </row>
    <row r="38" spans="1:7" ht="15" x14ac:dyDescent="0.2">
      <c r="A38" s="15"/>
      <c r="B38" s="37" t="s">
        <v>119</v>
      </c>
      <c r="C38" s="31">
        <f t="shared" si="2"/>
        <v>112.17</v>
      </c>
      <c r="D38" s="31">
        <v>112.17</v>
      </c>
      <c r="E38" s="31">
        <v>76.959999999999994</v>
      </c>
      <c r="F38" s="31">
        <v>0</v>
      </c>
    </row>
    <row r="39" spans="1:7" ht="15" x14ac:dyDescent="0.2">
      <c r="A39" s="15"/>
      <c r="B39" s="37" t="s">
        <v>31</v>
      </c>
      <c r="C39" s="31">
        <f t="shared" ref="C39:C44" si="3">D39+F39</f>
        <v>139.82</v>
      </c>
      <c r="D39" s="31">
        <v>139.82</v>
      </c>
      <c r="E39" s="31">
        <v>108.7</v>
      </c>
      <c r="F39" s="31">
        <v>0</v>
      </c>
    </row>
    <row r="40" spans="1:7" ht="15" x14ac:dyDescent="0.2">
      <c r="A40" s="15"/>
      <c r="B40" s="37" t="s">
        <v>32</v>
      </c>
      <c r="C40" s="31">
        <f t="shared" si="3"/>
        <v>952.46</v>
      </c>
      <c r="D40" s="31">
        <v>940.36</v>
      </c>
      <c r="E40" s="31">
        <v>76.3</v>
      </c>
      <c r="F40" s="31">
        <v>12.1</v>
      </c>
    </row>
    <row r="41" spans="1:7" ht="15" x14ac:dyDescent="0.2">
      <c r="A41" s="15"/>
      <c r="B41" s="37" t="s">
        <v>112</v>
      </c>
      <c r="C41" s="31">
        <f t="shared" si="3"/>
        <v>67.28</v>
      </c>
      <c r="D41" s="31">
        <v>67.28</v>
      </c>
      <c r="E41" s="31">
        <v>46.98</v>
      </c>
      <c r="F41" s="31">
        <v>0</v>
      </c>
    </row>
    <row r="42" spans="1:7" ht="19.5" customHeight="1" x14ac:dyDescent="0.2">
      <c r="A42" s="15" t="s">
        <v>74</v>
      </c>
      <c r="B42" s="37" t="s">
        <v>13</v>
      </c>
      <c r="C42" s="31">
        <f t="shared" si="3"/>
        <v>271.7</v>
      </c>
      <c r="D42" s="66">
        <v>171.7</v>
      </c>
      <c r="E42" s="31">
        <v>0</v>
      </c>
      <c r="F42" s="66">
        <v>100</v>
      </c>
    </row>
    <row r="43" spans="1:7" ht="15" x14ac:dyDescent="0.2">
      <c r="A43" s="15" t="s">
        <v>75</v>
      </c>
      <c r="B43" s="37" t="s">
        <v>190</v>
      </c>
      <c r="C43" s="31">
        <f t="shared" si="3"/>
        <v>80</v>
      </c>
      <c r="D43" s="31">
        <v>80</v>
      </c>
      <c r="E43" s="31">
        <v>0</v>
      </c>
      <c r="F43" s="31">
        <v>0</v>
      </c>
    </row>
    <row r="44" spans="1:7" ht="30" x14ac:dyDescent="0.2">
      <c r="A44" s="15" t="s">
        <v>129</v>
      </c>
      <c r="B44" s="37" t="s">
        <v>126</v>
      </c>
      <c r="C44" s="31">
        <f t="shared" si="3"/>
        <v>147.9</v>
      </c>
      <c r="D44" s="31">
        <v>40</v>
      </c>
      <c r="E44" s="31">
        <v>0</v>
      </c>
      <c r="F44" s="31">
        <v>107.9</v>
      </c>
    </row>
    <row r="45" spans="1:7" ht="15" x14ac:dyDescent="0.2">
      <c r="A45" s="40" t="s">
        <v>40</v>
      </c>
      <c r="B45" s="39" t="s">
        <v>115</v>
      </c>
      <c r="C45" s="56">
        <f>D45+F45</f>
        <v>214</v>
      </c>
      <c r="D45" s="31">
        <v>0</v>
      </c>
      <c r="E45" s="31">
        <v>0</v>
      </c>
      <c r="F45" s="31">
        <v>214</v>
      </c>
      <c r="G45" s="18"/>
    </row>
    <row r="46" spans="1:7" ht="14.25" x14ac:dyDescent="0.2">
      <c r="A46" s="34" t="s">
        <v>76</v>
      </c>
      <c r="B46" s="35" t="s">
        <v>47</v>
      </c>
      <c r="C46" s="26">
        <f>D46+F46</f>
        <v>394.3</v>
      </c>
      <c r="D46" s="27">
        <f>D47+D48</f>
        <v>394.3</v>
      </c>
      <c r="E46" s="27">
        <f>E48+E47</f>
        <v>161.95000000000002</v>
      </c>
      <c r="F46" s="27">
        <f>F47+F48</f>
        <v>0</v>
      </c>
    </row>
    <row r="47" spans="1:7" ht="19.5" customHeight="1" x14ac:dyDescent="0.2">
      <c r="A47" s="15" t="s">
        <v>33</v>
      </c>
      <c r="B47" s="37" t="s">
        <v>13</v>
      </c>
      <c r="C47" s="30">
        <f>F47+D47</f>
        <v>41.8</v>
      </c>
      <c r="D47" s="31">
        <v>41.8</v>
      </c>
      <c r="E47" s="31">
        <v>26.46</v>
      </c>
      <c r="F47" s="31">
        <v>0</v>
      </c>
    </row>
    <row r="48" spans="1:7" ht="15" x14ac:dyDescent="0.2">
      <c r="A48" s="15" t="s">
        <v>38</v>
      </c>
      <c r="B48" s="36" t="s">
        <v>15</v>
      </c>
      <c r="C48" s="30">
        <f t="shared" ref="C48:C58" si="4">D48+F48</f>
        <v>352.5</v>
      </c>
      <c r="D48" s="31">
        <v>352.5</v>
      </c>
      <c r="E48" s="31">
        <v>135.49</v>
      </c>
      <c r="F48" s="31">
        <v>0</v>
      </c>
    </row>
    <row r="49" spans="1:6" ht="28.5" x14ac:dyDescent="0.2">
      <c r="A49" s="41" t="s">
        <v>77</v>
      </c>
      <c r="B49" s="42" t="s">
        <v>48</v>
      </c>
      <c r="C49" s="60">
        <f t="shared" si="4"/>
        <v>6761.86</v>
      </c>
      <c r="D49" s="59">
        <f>D50+D51+D52+D53+D54+D55</f>
        <v>892.3</v>
      </c>
      <c r="E49" s="58">
        <f>E50+E51+E52+E53+E54+E55</f>
        <v>37</v>
      </c>
      <c r="F49" s="59">
        <f>F50+F51+F52+F53+F54+F55</f>
        <v>5869.5599999999995</v>
      </c>
    </row>
    <row r="50" spans="1:6" ht="15" customHeight="1" x14ac:dyDescent="0.2">
      <c r="A50" s="40" t="s">
        <v>78</v>
      </c>
      <c r="B50" s="37" t="s">
        <v>146</v>
      </c>
      <c r="C50" s="68">
        <f t="shared" si="4"/>
        <v>715.94999999999993</v>
      </c>
      <c r="D50" s="66">
        <v>165.9</v>
      </c>
      <c r="E50" s="56">
        <v>17</v>
      </c>
      <c r="F50" s="31">
        <v>550.04999999999995</v>
      </c>
    </row>
    <row r="51" spans="1:6" ht="30" x14ac:dyDescent="0.2">
      <c r="A51" s="40" t="s">
        <v>79</v>
      </c>
      <c r="B51" s="37" t="s">
        <v>26</v>
      </c>
      <c r="C51" s="30">
        <f t="shared" si="4"/>
        <v>475</v>
      </c>
      <c r="D51" s="56"/>
      <c r="E51" s="56"/>
      <c r="F51" s="31">
        <v>475</v>
      </c>
    </row>
    <row r="52" spans="1:6" ht="18.75" customHeight="1" x14ac:dyDescent="0.2">
      <c r="A52" s="40" t="s">
        <v>39</v>
      </c>
      <c r="B52" s="37" t="s">
        <v>113</v>
      </c>
      <c r="C52" s="30">
        <f t="shared" si="4"/>
        <v>1432.1</v>
      </c>
      <c r="D52" s="56"/>
      <c r="E52" s="56"/>
      <c r="F52" s="31">
        <v>1432.1</v>
      </c>
    </row>
    <row r="53" spans="1:6" ht="30" customHeight="1" x14ac:dyDescent="0.2">
      <c r="A53" s="15" t="s">
        <v>123</v>
      </c>
      <c r="B53" s="39" t="s">
        <v>194</v>
      </c>
      <c r="C53" s="56">
        <f t="shared" si="4"/>
        <v>886.35</v>
      </c>
      <c r="D53" s="31">
        <v>400</v>
      </c>
      <c r="E53" s="31"/>
      <c r="F53" s="31">
        <v>486.35</v>
      </c>
    </row>
    <row r="54" spans="1:6" ht="15" x14ac:dyDescent="0.2">
      <c r="A54" s="15" t="s">
        <v>110</v>
      </c>
      <c r="B54" s="39" t="s">
        <v>115</v>
      </c>
      <c r="C54" s="56">
        <f t="shared" si="4"/>
        <v>2850.96</v>
      </c>
      <c r="D54" s="31">
        <v>326.39999999999998</v>
      </c>
      <c r="E54" s="31">
        <v>20</v>
      </c>
      <c r="F54" s="31">
        <v>2524.56</v>
      </c>
    </row>
    <row r="55" spans="1:6" ht="15" x14ac:dyDescent="0.2">
      <c r="A55" s="15" t="s">
        <v>124</v>
      </c>
      <c r="B55" s="37" t="s">
        <v>147</v>
      </c>
      <c r="C55" s="56">
        <f t="shared" si="4"/>
        <v>401.5</v>
      </c>
      <c r="D55" s="31"/>
      <c r="E55" s="31"/>
      <c r="F55" s="31">
        <v>401.5</v>
      </c>
    </row>
    <row r="56" spans="1:6" ht="14.25" x14ac:dyDescent="0.2">
      <c r="A56" s="41" t="s">
        <v>80</v>
      </c>
      <c r="B56" s="43" t="s">
        <v>109</v>
      </c>
      <c r="C56" s="58">
        <f t="shared" si="4"/>
        <v>5374.37</v>
      </c>
      <c r="D56" s="57">
        <f>D57+D58+D59+D60+D62+D63</f>
        <v>3144.5</v>
      </c>
      <c r="E56" s="57">
        <f>E57+E58+E59+E60+E61+E62+E63</f>
        <v>0</v>
      </c>
      <c r="F56" s="57">
        <f>F57+F58+F59+FF60+F61+F62+F63+F64</f>
        <v>2229.87</v>
      </c>
    </row>
    <row r="57" spans="1:6" ht="15" x14ac:dyDescent="0.2">
      <c r="A57" s="40" t="s">
        <v>81</v>
      </c>
      <c r="B57" s="37" t="s">
        <v>146</v>
      </c>
      <c r="C57" s="56">
        <f t="shared" si="4"/>
        <v>1710.48</v>
      </c>
      <c r="D57" s="56">
        <v>1116.4000000000001</v>
      </c>
      <c r="E57" s="56"/>
      <c r="F57" s="31">
        <v>594.08000000000004</v>
      </c>
    </row>
    <row r="58" spans="1:6" ht="45" x14ac:dyDescent="0.2">
      <c r="A58" s="40" t="s">
        <v>148</v>
      </c>
      <c r="B58" s="37" t="s">
        <v>116</v>
      </c>
      <c r="C58" s="56">
        <f t="shared" si="4"/>
        <v>115</v>
      </c>
      <c r="D58" s="31"/>
      <c r="E58" s="31"/>
      <c r="F58" s="31">
        <v>115</v>
      </c>
    </row>
    <row r="59" spans="1:6" ht="30" x14ac:dyDescent="0.2">
      <c r="A59" s="40" t="s">
        <v>149</v>
      </c>
      <c r="B59" s="37" t="s">
        <v>125</v>
      </c>
      <c r="C59" s="56">
        <f t="shared" ref="C59:C60" si="5">D59+F59</f>
        <v>1340</v>
      </c>
      <c r="D59" s="67">
        <v>1340</v>
      </c>
      <c r="E59" s="56"/>
      <c r="F59" s="31"/>
    </row>
    <row r="60" spans="1:6" ht="30" x14ac:dyDescent="0.2">
      <c r="A60" s="40" t="s">
        <v>150</v>
      </c>
      <c r="B60" s="39" t="s">
        <v>18</v>
      </c>
      <c r="C60" s="56">
        <f t="shared" si="5"/>
        <v>258.10000000000002</v>
      </c>
      <c r="D60" s="31">
        <v>258.10000000000002</v>
      </c>
      <c r="E60" s="31"/>
      <c r="F60" s="31">
        <v>0</v>
      </c>
    </row>
    <row r="61" spans="1:6" ht="30" customHeight="1" x14ac:dyDescent="0.2">
      <c r="A61" s="15" t="s">
        <v>122</v>
      </c>
      <c r="B61" s="39" t="s">
        <v>195</v>
      </c>
      <c r="C61" s="56">
        <f>D61+F61</f>
        <v>42.95</v>
      </c>
      <c r="D61" s="31">
        <v>0</v>
      </c>
      <c r="E61" s="31"/>
      <c r="F61" s="31">
        <v>42.95</v>
      </c>
    </row>
    <row r="62" spans="1:6" ht="15" customHeight="1" x14ac:dyDescent="0.2">
      <c r="A62" s="40" t="s">
        <v>135</v>
      </c>
      <c r="B62" s="39" t="s">
        <v>115</v>
      </c>
      <c r="C62" s="56">
        <f>D62+F62</f>
        <v>21.64</v>
      </c>
      <c r="D62" s="56">
        <v>0</v>
      </c>
      <c r="E62" s="56"/>
      <c r="F62" s="31">
        <v>21.64</v>
      </c>
    </row>
    <row r="63" spans="1:6" ht="15" customHeight="1" x14ac:dyDescent="0.2">
      <c r="A63" s="40" t="s">
        <v>136</v>
      </c>
      <c r="B63" s="37" t="s">
        <v>107</v>
      </c>
      <c r="C63" s="56">
        <f>D63+F63</f>
        <v>1286.2</v>
      </c>
      <c r="D63" s="31">
        <v>430</v>
      </c>
      <c r="E63" s="31"/>
      <c r="F63" s="31">
        <v>856.2</v>
      </c>
    </row>
    <row r="64" spans="1:6" ht="15" x14ac:dyDescent="0.2">
      <c r="A64" s="40" t="s">
        <v>189</v>
      </c>
      <c r="B64" s="37" t="s">
        <v>113</v>
      </c>
      <c r="C64" s="56">
        <f>F64</f>
        <v>600</v>
      </c>
      <c r="D64" s="31"/>
      <c r="E64" s="31"/>
      <c r="F64" s="31">
        <v>600</v>
      </c>
    </row>
    <row r="65" spans="1:6" ht="14.25" x14ac:dyDescent="0.2">
      <c r="A65" s="34" t="s">
        <v>82</v>
      </c>
      <c r="B65" s="38" t="s">
        <v>49</v>
      </c>
      <c r="C65" s="27">
        <f t="shared" ref="C65" si="6">D65+F65</f>
        <v>77.099999999999994</v>
      </c>
      <c r="D65" s="27">
        <f>D66+D68</f>
        <v>77.099999999999994</v>
      </c>
      <c r="E65" s="27">
        <f>E66+E68</f>
        <v>0</v>
      </c>
      <c r="F65" s="27">
        <f>F66+F68</f>
        <v>0</v>
      </c>
    </row>
    <row r="66" spans="1:6" ht="30" x14ac:dyDescent="0.2">
      <c r="A66" s="15" t="s">
        <v>83</v>
      </c>
      <c r="B66" s="39" t="s">
        <v>18</v>
      </c>
      <c r="C66" s="31">
        <v>71.8</v>
      </c>
      <c r="D66" s="31">
        <v>71.8</v>
      </c>
      <c r="E66" s="27"/>
      <c r="F66" s="27"/>
    </row>
    <row r="67" spans="1:6" ht="30" x14ac:dyDescent="0.2">
      <c r="A67" s="44"/>
      <c r="B67" s="39" t="s">
        <v>22</v>
      </c>
      <c r="C67" s="31">
        <v>71.8</v>
      </c>
      <c r="D67" s="31">
        <v>71.8</v>
      </c>
      <c r="E67" s="27"/>
      <c r="F67" s="27"/>
    </row>
    <row r="68" spans="1:6" ht="15" x14ac:dyDescent="0.2">
      <c r="A68" s="15" t="s">
        <v>84</v>
      </c>
      <c r="B68" s="36" t="s">
        <v>54</v>
      </c>
      <c r="C68" s="30">
        <f>D68</f>
        <v>5.3</v>
      </c>
      <c r="D68" s="31">
        <v>5.3</v>
      </c>
      <c r="E68" s="30"/>
      <c r="F68" s="30"/>
    </row>
    <row r="69" spans="1:6" ht="14.25" x14ac:dyDescent="0.2">
      <c r="A69" s="34" t="s">
        <v>85</v>
      </c>
      <c r="B69" s="38" t="s">
        <v>50</v>
      </c>
      <c r="C69" s="27">
        <f>D69+F69</f>
        <v>224.4</v>
      </c>
      <c r="D69" s="27">
        <f>D70</f>
        <v>224.4</v>
      </c>
      <c r="E69" s="27">
        <f>E70</f>
        <v>0</v>
      </c>
      <c r="F69" s="27">
        <f>F70</f>
        <v>0</v>
      </c>
    </row>
    <row r="70" spans="1:6" ht="20.25" customHeight="1" x14ac:dyDescent="0.2">
      <c r="A70" s="15" t="s">
        <v>86</v>
      </c>
      <c r="B70" s="37" t="s">
        <v>13</v>
      </c>
      <c r="C70" s="31">
        <f>D70+F70</f>
        <v>224.4</v>
      </c>
      <c r="D70" s="31">
        <v>224.4</v>
      </c>
      <c r="E70" s="31">
        <v>0</v>
      </c>
      <c r="F70" s="31">
        <v>0</v>
      </c>
    </row>
    <row r="71" spans="1:6" ht="14.25" x14ac:dyDescent="0.2">
      <c r="A71" s="45" t="s">
        <v>87</v>
      </c>
      <c r="B71" s="35" t="s">
        <v>51</v>
      </c>
      <c r="C71" s="27">
        <f>D71+F71</f>
        <v>2015.1999999999998</v>
      </c>
      <c r="D71" s="62">
        <f>D72+D73+D74</f>
        <v>2015.1999999999998</v>
      </c>
      <c r="E71" s="27">
        <f>E73+E74</f>
        <v>1393.96</v>
      </c>
      <c r="F71" s="27">
        <f>F72+F73+F74</f>
        <v>0</v>
      </c>
    </row>
    <row r="72" spans="1:6" ht="19.5" customHeight="1" x14ac:dyDescent="0.2">
      <c r="A72" s="15" t="s">
        <v>88</v>
      </c>
      <c r="B72" s="37" t="s">
        <v>13</v>
      </c>
      <c r="C72" s="31">
        <f>D72+F72</f>
        <v>383.9</v>
      </c>
      <c r="D72" s="31">
        <v>383.9</v>
      </c>
      <c r="E72" s="31">
        <v>0</v>
      </c>
      <c r="F72" s="31">
        <v>0</v>
      </c>
    </row>
    <row r="73" spans="1:6" ht="45" x14ac:dyDescent="0.2">
      <c r="A73" s="17" t="s">
        <v>89</v>
      </c>
      <c r="B73" s="37" t="s">
        <v>153</v>
      </c>
      <c r="C73" s="31">
        <f>D73+F73</f>
        <v>1467.2</v>
      </c>
      <c r="D73" s="63">
        <v>1467.2</v>
      </c>
      <c r="E73" s="30">
        <v>1391.4</v>
      </c>
      <c r="F73" s="30">
        <v>0</v>
      </c>
    </row>
    <row r="74" spans="1:6" ht="15" x14ac:dyDescent="0.2">
      <c r="A74" s="17" t="s">
        <v>130</v>
      </c>
      <c r="B74" s="37" t="s">
        <v>155</v>
      </c>
      <c r="C74" s="31">
        <f>D74</f>
        <v>164.1</v>
      </c>
      <c r="D74" s="63">
        <v>164.1</v>
      </c>
      <c r="E74" s="30">
        <v>2.56</v>
      </c>
      <c r="F74" s="30"/>
    </row>
    <row r="75" spans="1:6" ht="14.25" x14ac:dyDescent="0.2">
      <c r="A75" s="34" t="s">
        <v>90</v>
      </c>
      <c r="B75" s="35" t="s">
        <v>52</v>
      </c>
      <c r="C75" s="26">
        <f>D75+F75</f>
        <v>2114.1999999999998</v>
      </c>
      <c r="D75" s="62">
        <f>D76+D77</f>
        <v>2114.1999999999998</v>
      </c>
      <c r="E75" s="27">
        <f>E76+E77</f>
        <v>136.80000000000001</v>
      </c>
      <c r="F75" s="27">
        <f>F76+F77</f>
        <v>0</v>
      </c>
    </row>
    <row r="76" spans="1:6" ht="15" x14ac:dyDescent="0.2">
      <c r="A76" s="15" t="s">
        <v>91</v>
      </c>
      <c r="B76" s="36" t="s">
        <v>13</v>
      </c>
      <c r="C76" s="30">
        <f>D76+F76</f>
        <v>1242.5</v>
      </c>
      <c r="D76" s="63">
        <v>1242.5</v>
      </c>
      <c r="E76" s="30">
        <v>104.8</v>
      </c>
      <c r="F76" s="30">
        <v>0</v>
      </c>
    </row>
    <row r="77" spans="1:6" ht="15" x14ac:dyDescent="0.2">
      <c r="A77" s="15" t="s">
        <v>92</v>
      </c>
      <c r="B77" s="36" t="s">
        <v>15</v>
      </c>
      <c r="C77" s="30">
        <f>D77</f>
        <v>871.7</v>
      </c>
      <c r="D77" s="63">
        <v>871.7</v>
      </c>
      <c r="E77" s="30">
        <v>32</v>
      </c>
      <c r="F77" s="30"/>
    </row>
    <row r="78" spans="1:6" ht="14.25" x14ac:dyDescent="0.2">
      <c r="A78" s="45" t="s">
        <v>93</v>
      </c>
      <c r="B78" s="46" t="s">
        <v>11</v>
      </c>
      <c r="C78" s="27">
        <f t="shared" ref="C78:C83" si="7">D78+F78</f>
        <v>222</v>
      </c>
      <c r="D78" s="27">
        <f>D79</f>
        <v>136</v>
      </c>
      <c r="E78" s="27">
        <f>E79</f>
        <v>0</v>
      </c>
      <c r="F78" s="27">
        <f>F79</f>
        <v>86</v>
      </c>
    </row>
    <row r="79" spans="1:6" ht="15" x14ac:dyDescent="0.2">
      <c r="A79" s="17" t="s">
        <v>94</v>
      </c>
      <c r="B79" s="36" t="s">
        <v>13</v>
      </c>
      <c r="C79" s="31">
        <f>D79+F79</f>
        <v>222</v>
      </c>
      <c r="D79" s="31">
        <v>136</v>
      </c>
      <c r="E79" s="30">
        <v>0</v>
      </c>
      <c r="F79" s="30">
        <v>86</v>
      </c>
    </row>
    <row r="80" spans="1:6" ht="14.25" x14ac:dyDescent="0.2">
      <c r="A80" s="45" t="s">
        <v>95</v>
      </c>
      <c r="B80" s="35" t="s">
        <v>12</v>
      </c>
      <c r="C80" s="27">
        <f t="shared" si="7"/>
        <v>89.5</v>
      </c>
      <c r="D80" s="27">
        <f>D81</f>
        <v>63.5</v>
      </c>
      <c r="E80" s="27">
        <f>E81</f>
        <v>0</v>
      </c>
      <c r="F80" s="27">
        <f>F81</f>
        <v>26</v>
      </c>
    </row>
    <row r="81" spans="1:6" ht="15" x14ac:dyDescent="0.2">
      <c r="A81" s="17" t="s">
        <v>96</v>
      </c>
      <c r="B81" s="36" t="s">
        <v>13</v>
      </c>
      <c r="C81" s="31">
        <f t="shared" si="7"/>
        <v>89.5</v>
      </c>
      <c r="D81" s="31">
        <v>63.5</v>
      </c>
      <c r="E81" s="30">
        <v>0</v>
      </c>
      <c r="F81" s="30">
        <v>26</v>
      </c>
    </row>
    <row r="82" spans="1:6" ht="24.95" customHeight="1" x14ac:dyDescent="0.2">
      <c r="A82" s="45" t="s">
        <v>97</v>
      </c>
      <c r="B82" s="46" t="s">
        <v>23</v>
      </c>
      <c r="C82" s="27">
        <f t="shared" si="7"/>
        <v>224.1</v>
      </c>
      <c r="D82" s="27">
        <f>D83+D84+D85</f>
        <v>91.6</v>
      </c>
      <c r="E82" s="27">
        <f>E83+E84+E85</f>
        <v>9.0399999999999991</v>
      </c>
      <c r="F82" s="27">
        <f>F83+F84+F85</f>
        <v>132.5</v>
      </c>
    </row>
    <row r="83" spans="1:6" ht="15" x14ac:dyDescent="0.2">
      <c r="A83" s="17" t="s">
        <v>98</v>
      </c>
      <c r="B83" s="36" t="s">
        <v>13</v>
      </c>
      <c r="C83" s="31">
        <f t="shared" si="7"/>
        <v>187</v>
      </c>
      <c r="D83" s="31">
        <v>55.5</v>
      </c>
      <c r="E83" s="30">
        <v>0</v>
      </c>
      <c r="F83" s="30">
        <v>131.5</v>
      </c>
    </row>
    <row r="84" spans="1:6" ht="15" x14ac:dyDescent="0.2">
      <c r="A84" s="17" t="s">
        <v>99</v>
      </c>
      <c r="B84" s="36" t="s">
        <v>14</v>
      </c>
      <c r="C84" s="31">
        <f>D84+F84</f>
        <v>36.1</v>
      </c>
      <c r="D84" s="31">
        <v>36.1</v>
      </c>
      <c r="E84" s="30">
        <v>9.0399999999999991</v>
      </c>
      <c r="F84" s="30">
        <v>0</v>
      </c>
    </row>
    <row r="85" spans="1:6" ht="45" x14ac:dyDescent="0.2">
      <c r="A85" s="17" t="s">
        <v>43</v>
      </c>
      <c r="B85" s="37" t="s">
        <v>55</v>
      </c>
      <c r="C85" s="31">
        <f>D85+F85</f>
        <v>1</v>
      </c>
      <c r="D85" s="31">
        <v>0</v>
      </c>
      <c r="E85" s="30">
        <v>0</v>
      </c>
      <c r="F85" s="30">
        <v>1</v>
      </c>
    </row>
    <row r="86" spans="1:6" ht="42.75" x14ac:dyDescent="0.2">
      <c r="A86" s="47" t="s">
        <v>34</v>
      </c>
      <c r="B86" s="48" t="s">
        <v>53</v>
      </c>
      <c r="C86" s="61">
        <f>D86+F86</f>
        <v>286.39999999999998</v>
      </c>
      <c r="D86" s="62">
        <f>D87+D89</f>
        <v>286.39999999999998</v>
      </c>
      <c r="E86" s="62">
        <f>E87+E89</f>
        <v>0</v>
      </c>
      <c r="F86" s="62">
        <f>F88</f>
        <v>0</v>
      </c>
    </row>
    <row r="87" spans="1:6" ht="14.25" x14ac:dyDescent="0.2">
      <c r="A87" s="34" t="s">
        <v>100</v>
      </c>
      <c r="B87" s="35" t="s">
        <v>45</v>
      </c>
      <c r="C87" s="59">
        <f t="shared" ref="C87:C103" si="8">D87+F87</f>
        <v>105</v>
      </c>
      <c r="D87" s="27">
        <f>D88</f>
        <v>105</v>
      </c>
      <c r="E87" s="27">
        <f>E88</f>
        <v>0</v>
      </c>
      <c r="F87" s="59">
        <f>F88</f>
        <v>0</v>
      </c>
    </row>
    <row r="88" spans="1:6" ht="30" x14ac:dyDescent="0.2">
      <c r="A88" s="15" t="s">
        <v>101</v>
      </c>
      <c r="B88" s="37" t="s">
        <v>141</v>
      </c>
      <c r="C88" s="66">
        <f t="shared" si="8"/>
        <v>105</v>
      </c>
      <c r="D88" s="31">
        <v>105</v>
      </c>
      <c r="E88" s="31"/>
      <c r="F88" s="66">
        <v>0</v>
      </c>
    </row>
    <row r="89" spans="1:6" ht="14.25" x14ac:dyDescent="0.2">
      <c r="A89" s="34" t="s">
        <v>102</v>
      </c>
      <c r="B89" s="49" t="s">
        <v>51</v>
      </c>
      <c r="C89" s="27">
        <f>D89+F89</f>
        <v>181.4</v>
      </c>
      <c r="D89" s="27">
        <v>181.4</v>
      </c>
      <c r="E89" s="27">
        <f>E90</f>
        <v>0</v>
      </c>
      <c r="F89" s="27">
        <f>F90</f>
        <v>0</v>
      </c>
    </row>
    <row r="90" spans="1:6" ht="30" customHeight="1" x14ac:dyDescent="0.2">
      <c r="A90" s="15" t="s">
        <v>131</v>
      </c>
      <c r="B90" s="37" t="s">
        <v>152</v>
      </c>
      <c r="C90" s="31">
        <f t="shared" si="8"/>
        <v>181.4</v>
      </c>
      <c r="D90" s="31">
        <v>181.4</v>
      </c>
      <c r="E90" s="31"/>
      <c r="F90" s="31"/>
    </row>
    <row r="91" spans="1:6" ht="45" customHeight="1" x14ac:dyDescent="0.2">
      <c r="A91" s="16" t="s">
        <v>35</v>
      </c>
      <c r="B91" s="48" t="s">
        <v>127</v>
      </c>
      <c r="C91" s="27">
        <f>C92</f>
        <v>383.62</v>
      </c>
      <c r="D91" s="27">
        <f>D92</f>
        <v>371.62</v>
      </c>
      <c r="E91" s="27">
        <f>E92</f>
        <v>340.2</v>
      </c>
      <c r="F91" s="27">
        <f>F92</f>
        <v>12</v>
      </c>
    </row>
    <row r="92" spans="1:6" ht="14.25" x14ac:dyDescent="0.2">
      <c r="A92" s="16" t="s">
        <v>103</v>
      </c>
      <c r="B92" s="48" t="s">
        <v>46</v>
      </c>
      <c r="C92" s="27">
        <f>C93+C94</f>
        <v>383.62</v>
      </c>
      <c r="D92" s="27">
        <f>D93+D94</f>
        <v>371.62</v>
      </c>
      <c r="E92" s="27">
        <f>E93+E94</f>
        <v>340.2</v>
      </c>
      <c r="F92" s="27">
        <f>F93+F94</f>
        <v>12</v>
      </c>
    </row>
    <row r="93" spans="1:6" ht="15" x14ac:dyDescent="0.2">
      <c r="A93" s="50" t="s">
        <v>104</v>
      </c>
      <c r="B93" s="37" t="s">
        <v>15</v>
      </c>
      <c r="C93" s="31">
        <f>D93+F93</f>
        <v>363.5</v>
      </c>
      <c r="D93" s="31">
        <v>363.5</v>
      </c>
      <c r="E93" s="31">
        <v>332.2</v>
      </c>
      <c r="F93" s="31">
        <v>0</v>
      </c>
    </row>
    <row r="94" spans="1:6" ht="17.25" customHeight="1" x14ac:dyDescent="0.2">
      <c r="A94" s="50" t="s">
        <v>120</v>
      </c>
      <c r="B94" s="37" t="s">
        <v>121</v>
      </c>
      <c r="C94" s="31">
        <f>D94+F94</f>
        <v>20.119999999999997</v>
      </c>
      <c r="D94" s="31">
        <v>8.1199999999999992</v>
      </c>
      <c r="E94" s="31">
        <v>8</v>
      </c>
      <c r="F94" s="31">
        <v>12</v>
      </c>
    </row>
    <row r="95" spans="1:6" ht="42.75" x14ac:dyDescent="0.2">
      <c r="A95" s="16" t="s">
        <v>37</v>
      </c>
      <c r="B95" s="48" t="s">
        <v>128</v>
      </c>
      <c r="C95" s="27">
        <f>C96</f>
        <v>453</v>
      </c>
      <c r="D95" s="27">
        <f>D96</f>
        <v>453</v>
      </c>
      <c r="E95" s="27">
        <f>E96</f>
        <v>338</v>
      </c>
      <c r="F95" s="27">
        <f>F96</f>
        <v>0</v>
      </c>
    </row>
    <row r="96" spans="1:6" ht="14.25" x14ac:dyDescent="0.2">
      <c r="A96" s="16" t="s">
        <v>105</v>
      </c>
      <c r="B96" s="48" t="s">
        <v>49</v>
      </c>
      <c r="C96" s="27">
        <f>C97+C98</f>
        <v>453</v>
      </c>
      <c r="D96" s="27">
        <f>D97+D98</f>
        <v>453</v>
      </c>
      <c r="E96" s="27">
        <f>E97+E98</f>
        <v>338</v>
      </c>
      <c r="F96" s="27">
        <v>0</v>
      </c>
    </row>
    <row r="97" spans="1:8" ht="30" x14ac:dyDescent="0.2">
      <c r="A97" s="50" t="s">
        <v>132</v>
      </c>
      <c r="B97" s="37" t="s">
        <v>56</v>
      </c>
      <c r="C97" s="31">
        <f>D97+F97</f>
        <v>72.099999999999994</v>
      </c>
      <c r="D97" s="31">
        <v>72.099999999999994</v>
      </c>
      <c r="E97" s="31">
        <v>70.599999999999994</v>
      </c>
      <c r="F97" s="31">
        <v>0</v>
      </c>
    </row>
    <row r="98" spans="1:8" ht="15" x14ac:dyDescent="0.2">
      <c r="A98" s="50" t="s">
        <v>133</v>
      </c>
      <c r="B98" s="37" t="s">
        <v>15</v>
      </c>
      <c r="C98" s="31">
        <f>D98+F98</f>
        <v>380.9</v>
      </c>
      <c r="D98" s="31">
        <v>380.9</v>
      </c>
      <c r="E98" s="31">
        <v>267.39999999999998</v>
      </c>
      <c r="F98" s="31">
        <v>0</v>
      </c>
    </row>
    <row r="99" spans="1:8" ht="28.5" x14ac:dyDescent="0.2">
      <c r="A99" s="69" t="s">
        <v>156</v>
      </c>
      <c r="B99" s="48" t="s">
        <v>145</v>
      </c>
      <c r="C99" s="27">
        <f t="shared" si="8"/>
        <v>2349.5</v>
      </c>
      <c r="D99" s="27">
        <f>D100+D101</f>
        <v>2273.6</v>
      </c>
      <c r="E99" s="27">
        <f>E100+E101</f>
        <v>1835.8</v>
      </c>
      <c r="F99" s="27">
        <f>F100+F101</f>
        <v>75.900000000000006</v>
      </c>
    </row>
    <row r="100" spans="1:8" ht="15" x14ac:dyDescent="0.2">
      <c r="A100" s="15" t="s">
        <v>158</v>
      </c>
      <c r="B100" s="36" t="s">
        <v>13</v>
      </c>
      <c r="C100" s="31">
        <f t="shared" ref="C100" si="9">D100+F100</f>
        <v>2182.9</v>
      </c>
      <c r="D100" s="31">
        <v>2127</v>
      </c>
      <c r="E100" s="31">
        <v>1749.3</v>
      </c>
      <c r="F100" s="31">
        <v>55.9</v>
      </c>
    </row>
    <row r="101" spans="1:8" ht="15" x14ac:dyDescent="0.2">
      <c r="A101" s="15" t="s">
        <v>157</v>
      </c>
      <c r="B101" s="36" t="s">
        <v>36</v>
      </c>
      <c r="C101" s="31">
        <f>F101+D101</f>
        <v>166.6</v>
      </c>
      <c r="D101" s="31">
        <v>146.6</v>
      </c>
      <c r="E101" s="31">
        <v>86.5</v>
      </c>
      <c r="F101" s="31">
        <v>20</v>
      </c>
    </row>
    <row r="102" spans="1:8" ht="45" customHeight="1" x14ac:dyDescent="0.2">
      <c r="A102" s="34" t="s">
        <v>159</v>
      </c>
      <c r="B102" s="48" t="s">
        <v>144</v>
      </c>
      <c r="C102" s="27">
        <f t="shared" si="8"/>
        <v>1654.3000000000002</v>
      </c>
      <c r="D102" s="27">
        <f>D103+D104+D105</f>
        <v>1625.9</v>
      </c>
      <c r="E102" s="27">
        <f>E103+E104+E105</f>
        <v>1392.4</v>
      </c>
      <c r="F102" s="27">
        <f>F103+F104</f>
        <v>28.4</v>
      </c>
    </row>
    <row r="103" spans="1:8" ht="15" x14ac:dyDescent="0.2">
      <c r="A103" s="15" t="s">
        <v>160</v>
      </c>
      <c r="B103" s="36" t="s">
        <v>13</v>
      </c>
      <c r="C103" s="31">
        <f t="shared" si="8"/>
        <v>1342.7</v>
      </c>
      <c r="D103" s="31">
        <v>1330.7</v>
      </c>
      <c r="E103" s="31">
        <v>1189.4000000000001</v>
      </c>
      <c r="F103" s="31">
        <v>12</v>
      </c>
    </row>
    <row r="104" spans="1:8" ht="15" x14ac:dyDescent="0.25">
      <c r="A104" s="15" t="s">
        <v>161</v>
      </c>
      <c r="B104" s="36" t="s">
        <v>36</v>
      </c>
      <c r="C104" s="31">
        <f>F104+D104</f>
        <v>145.6</v>
      </c>
      <c r="D104" s="31">
        <v>129.19999999999999</v>
      </c>
      <c r="E104" s="31">
        <v>43</v>
      </c>
      <c r="F104" s="31">
        <v>16.399999999999999</v>
      </c>
      <c r="G104" s="20"/>
      <c r="H104" s="21"/>
    </row>
    <row r="105" spans="1:8" ht="15" x14ac:dyDescent="0.25">
      <c r="A105" s="15" t="s">
        <v>162</v>
      </c>
      <c r="B105" s="36" t="s">
        <v>15</v>
      </c>
      <c r="C105" s="31">
        <f>D105+F105</f>
        <v>166</v>
      </c>
      <c r="D105" s="31">
        <v>166</v>
      </c>
      <c r="E105" s="31">
        <v>160</v>
      </c>
      <c r="F105" s="31">
        <v>0</v>
      </c>
      <c r="G105" s="19"/>
    </row>
    <row r="106" spans="1:8" ht="30" customHeight="1" x14ac:dyDescent="0.2">
      <c r="A106" s="47" t="s">
        <v>163</v>
      </c>
      <c r="B106" s="48" t="s">
        <v>196</v>
      </c>
      <c r="C106" s="62">
        <f t="shared" ref="C106:C112" si="10">D106+F106</f>
        <v>14955.8</v>
      </c>
      <c r="D106" s="62">
        <f>D107+D108+D109+D110+D111</f>
        <v>14934.8</v>
      </c>
      <c r="E106" s="62">
        <f>E107+E108+E110+E111</f>
        <v>12403.4</v>
      </c>
      <c r="F106" s="27">
        <f>F107+F108+F109+F111</f>
        <v>21</v>
      </c>
    </row>
    <row r="107" spans="1:8" ht="15" x14ac:dyDescent="0.2">
      <c r="A107" s="15" t="s">
        <v>164</v>
      </c>
      <c r="B107" s="36" t="s">
        <v>13</v>
      </c>
      <c r="C107" s="31">
        <f t="shared" si="10"/>
        <v>6560.9</v>
      </c>
      <c r="D107" s="63">
        <v>6560.9</v>
      </c>
      <c r="E107" s="31">
        <v>5047.8</v>
      </c>
      <c r="F107" s="31">
        <v>0</v>
      </c>
    </row>
    <row r="108" spans="1:8" ht="15" x14ac:dyDescent="0.2">
      <c r="A108" s="15" t="s">
        <v>165</v>
      </c>
      <c r="B108" s="36" t="s">
        <v>154</v>
      </c>
      <c r="C108" s="31">
        <f t="shared" si="10"/>
        <v>7601</v>
      </c>
      <c r="D108" s="63">
        <v>7601</v>
      </c>
      <c r="E108" s="31">
        <v>7296</v>
      </c>
      <c r="F108" s="31">
        <v>0</v>
      </c>
    </row>
    <row r="109" spans="1:8" ht="60" x14ac:dyDescent="0.2">
      <c r="A109" s="15" t="s">
        <v>166</v>
      </c>
      <c r="B109" s="37" t="s">
        <v>140</v>
      </c>
      <c r="C109" s="31">
        <f t="shared" si="10"/>
        <v>34.799999999999997</v>
      </c>
      <c r="D109" s="31">
        <v>34.799999999999997</v>
      </c>
      <c r="E109" s="31">
        <v>0</v>
      </c>
      <c r="F109" s="31">
        <v>0</v>
      </c>
      <c r="G109" s="13"/>
    </row>
    <row r="110" spans="1:8" ht="30" x14ac:dyDescent="0.2">
      <c r="A110" s="15" t="s">
        <v>168</v>
      </c>
      <c r="B110" s="37" t="s">
        <v>188</v>
      </c>
      <c r="C110" s="31">
        <f>D110</f>
        <v>52.7</v>
      </c>
      <c r="D110" s="31">
        <v>52.7</v>
      </c>
      <c r="E110" s="31">
        <v>51.9</v>
      </c>
      <c r="F110" s="31"/>
      <c r="G110" s="13"/>
    </row>
    <row r="111" spans="1:8" ht="15" x14ac:dyDescent="0.2">
      <c r="A111" s="15" t="s">
        <v>167</v>
      </c>
      <c r="B111" s="36" t="s">
        <v>143</v>
      </c>
      <c r="C111" s="31">
        <f t="shared" si="10"/>
        <v>706.4</v>
      </c>
      <c r="D111" s="31">
        <v>685.4</v>
      </c>
      <c r="E111" s="30">
        <v>7.7</v>
      </c>
      <c r="F111" s="30">
        <v>21</v>
      </c>
    </row>
    <row r="112" spans="1:8" ht="15.75" x14ac:dyDescent="0.2">
      <c r="A112" s="70" t="s">
        <v>169</v>
      </c>
      <c r="B112" s="51" t="s">
        <v>3</v>
      </c>
      <c r="C112" s="62">
        <f t="shared" si="10"/>
        <v>42616.429999999993</v>
      </c>
      <c r="D112" s="61">
        <f>D15+D18+D86+D91+D95+D99+D102+D106</f>
        <v>33650.199999999997</v>
      </c>
      <c r="E112" s="61">
        <f>E15+E18+E86+E91+E95+E99+E102+E106</f>
        <v>20648.629999999997</v>
      </c>
      <c r="F112" s="61">
        <f>F15+F18+F86+F91+F95+F99+F102+F106</f>
        <v>8966.23</v>
      </c>
    </row>
    <row r="113" spans="1:9" ht="15" x14ac:dyDescent="0.2">
      <c r="A113" s="15"/>
      <c r="B113" s="52" t="s">
        <v>17</v>
      </c>
      <c r="C113" s="27"/>
      <c r="D113" s="27"/>
      <c r="E113" s="27"/>
      <c r="F113" s="27"/>
    </row>
    <row r="114" spans="1:9" ht="15" x14ac:dyDescent="0.2">
      <c r="A114" s="53" t="s">
        <v>170</v>
      </c>
      <c r="B114" s="36" t="s">
        <v>13</v>
      </c>
      <c r="C114" s="63">
        <f>D114+F114</f>
        <v>19586</v>
      </c>
      <c r="D114" s="64">
        <f>D20+D21+D22+D15+D23+D24+D25+D26+D30+D32+D42+D43+D47+D50+D57+D68+D70+D72+D76+D79+D81+D83+D88+D94+D97+D100+D103+D107</f>
        <v>17992.37</v>
      </c>
      <c r="E114" s="64">
        <f>E20+E21+E22+E15+E23+E24+E25+E26+E30+E32+E42+E43+E47+E50+E57+E60+E68+E70+E72+E76+E79+E81+E83+E88+E97+E94+E100+E103+E107</f>
        <v>10687.970000000001</v>
      </c>
      <c r="F114" s="64">
        <f>F20+F21+F22+F15+F23+F24+F25+F26+F30+F32+F42+F43+F47+F50+F57+F68+F70+F72+F76+F79+F81+F83+F88+F94+F97+F100+F103+F107</f>
        <v>1593.63</v>
      </c>
    </row>
    <row r="115" spans="1:9" ht="15" x14ac:dyDescent="0.2">
      <c r="A115" s="40" t="s">
        <v>171</v>
      </c>
      <c r="B115" s="37" t="s">
        <v>151</v>
      </c>
      <c r="C115" s="56">
        <f t="shared" ref="C115:C116" si="11">D115+F115</f>
        <v>116</v>
      </c>
      <c r="D115" s="31"/>
      <c r="E115" s="31"/>
      <c r="F115" s="31">
        <f>F58+F85</f>
        <v>116</v>
      </c>
    </row>
    <row r="116" spans="1:9" ht="30" x14ac:dyDescent="0.2">
      <c r="A116" s="40" t="s">
        <v>172</v>
      </c>
      <c r="B116" s="37" t="s">
        <v>125</v>
      </c>
      <c r="C116" s="56">
        <f t="shared" si="11"/>
        <v>1340</v>
      </c>
      <c r="D116" s="67">
        <v>1340</v>
      </c>
      <c r="E116" s="56"/>
      <c r="F116" s="31"/>
    </row>
    <row r="117" spans="1:9" ht="15" x14ac:dyDescent="0.2">
      <c r="A117" s="53" t="s">
        <v>173</v>
      </c>
      <c r="B117" s="36" t="s">
        <v>36</v>
      </c>
      <c r="C117" s="31">
        <f>D117+F117</f>
        <v>1073.3</v>
      </c>
      <c r="D117" s="31">
        <f>D28+D101+D104+D111</f>
        <v>978.9</v>
      </c>
      <c r="E117" s="31">
        <f>E28+E101+E104+E111</f>
        <v>140.19999999999999</v>
      </c>
      <c r="F117" s="31">
        <f>F28+F101+F104+F111</f>
        <v>94.4</v>
      </c>
    </row>
    <row r="118" spans="1:9" ht="15" x14ac:dyDescent="0.2">
      <c r="A118" s="53" t="s">
        <v>174</v>
      </c>
      <c r="B118" s="36" t="s">
        <v>15</v>
      </c>
      <c r="C118" s="31">
        <f>D118+F118</f>
        <v>2311.4299999999998</v>
      </c>
      <c r="D118" s="63">
        <f>D84+D27+D48+D77+D93+D98+D105</f>
        <v>2311.4299999999998</v>
      </c>
      <c r="E118" s="31">
        <f>E84+E27+E48+E77+E93+E98+E105</f>
        <v>1058.5999999999999</v>
      </c>
      <c r="F118" s="31">
        <f>F84+F27+F48+F77</f>
        <v>0</v>
      </c>
    </row>
    <row r="119" spans="1:9" ht="15" x14ac:dyDescent="0.2">
      <c r="A119" s="53" t="s">
        <v>175</v>
      </c>
      <c r="B119" s="36" t="s">
        <v>154</v>
      </c>
      <c r="C119" s="31">
        <f>D119+F119</f>
        <v>9249.6</v>
      </c>
      <c r="D119" s="63">
        <f>D108+D90+D73</f>
        <v>9249.6</v>
      </c>
      <c r="E119" s="31">
        <f>E108+E90+E73</f>
        <v>8687.4</v>
      </c>
      <c r="F119" s="31">
        <f>F108+F90+F73</f>
        <v>0</v>
      </c>
    </row>
    <row r="120" spans="1:9" ht="30" x14ac:dyDescent="0.2">
      <c r="A120" s="17" t="s">
        <v>176</v>
      </c>
      <c r="B120" s="37" t="s">
        <v>187</v>
      </c>
      <c r="C120" s="31">
        <f>D120+F120</f>
        <v>929.30000000000007</v>
      </c>
      <c r="D120" s="63">
        <f>D53+D61</f>
        <v>400</v>
      </c>
      <c r="E120" s="30">
        <v>0</v>
      </c>
      <c r="F120" s="30">
        <f>F53+F61</f>
        <v>529.30000000000007</v>
      </c>
    </row>
    <row r="121" spans="1:9" ht="45" x14ac:dyDescent="0.2">
      <c r="A121" s="53" t="s">
        <v>177</v>
      </c>
      <c r="B121" s="37" t="s">
        <v>41</v>
      </c>
      <c r="C121" s="31">
        <f>D121+F121</f>
        <v>34.799999999999997</v>
      </c>
      <c r="D121" s="31">
        <f>D109</f>
        <v>34.799999999999997</v>
      </c>
      <c r="E121" s="31"/>
      <c r="F121" s="31"/>
    </row>
    <row r="122" spans="1:9" ht="30" x14ac:dyDescent="0.2">
      <c r="A122" s="15" t="s">
        <v>178</v>
      </c>
      <c r="B122" s="37" t="s">
        <v>188</v>
      </c>
      <c r="C122" s="31">
        <f>D122</f>
        <v>52.7</v>
      </c>
      <c r="D122" s="31">
        <v>52.7</v>
      </c>
      <c r="E122" s="31">
        <v>51.9</v>
      </c>
      <c r="F122" s="31"/>
    </row>
    <row r="123" spans="1:9" ht="30" x14ac:dyDescent="0.2">
      <c r="A123" s="53" t="s">
        <v>179</v>
      </c>
      <c r="B123" s="37" t="s">
        <v>26</v>
      </c>
      <c r="C123" s="31">
        <f>F123</f>
        <v>475</v>
      </c>
      <c r="D123" s="31"/>
      <c r="E123" s="31"/>
      <c r="F123" s="31">
        <f>F51</f>
        <v>475</v>
      </c>
    </row>
    <row r="124" spans="1:9" ht="30" x14ac:dyDescent="0.2">
      <c r="A124" s="53" t="s">
        <v>180</v>
      </c>
      <c r="B124" s="37" t="s">
        <v>107</v>
      </c>
      <c r="C124" s="31">
        <f>D124+F124</f>
        <v>1286.2</v>
      </c>
      <c r="D124" s="31">
        <f>D63</f>
        <v>430</v>
      </c>
      <c r="E124" s="31"/>
      <c r="F124" s="31">
        <f>F63</f>
        <v>856.2</v>
      </c>
    </row>
    <row r="125" spans="1:9" ht="30" x14ac:dyDescent="0.2">
      <c r="A125" s="53" t="s">
        <v>181</v>
      </c>
      <c r="B125" s="37" t="s">
        <v>126</v>
      </c>
      <c r="C125" s="31">
        <f>D125+F125</f>
        <v>147.9</v>
      </c>
      <c r="D125" s="31">
        <f>D44</f>
        <v>40</v>
      </c>
      <c r="E125" s="31"/>
      <c r="F125" s="31">
        <f>F44</f>
        <v>107.9</v>
      </c>
    </row>
    <row r="126" spans="1:9" ht="30" x14ac:dyDescent="0.2">
      <c r="A126" s="53" t="s">
        <v>182</v>
      </c>
      <c r="B126" s="39" t="s">
        <v>18</v>
      </c>
      <c r="C126" s="31">
        <f>C60+C66</f>
        <v>329.90000000000003</v>
      </c>
      <c r="D126" s="31">
        <f>D60+D66</f>
        <v>329.90000000000003</v>
      </c>
      <c r="E126" s="31"/>
      <c r="F126" s="31">
        <f>F60+F66</f>
        <v>0</v>
      </c>
    </row>
    <row r="127" spans="1:9" ht="30" customHeight="1" x14ac:dyDescent="0.2">
      <c r="A127" s="53" t="s">
        <v>183</v>
      </c>
      <c r="B127" s="37" t="s">
        <v>114</v>
      </c>
      <c r="C127" s="31">
        <f>D127+F127</f>
        <v>401.5</v>
      </c>
      <c r="D127" s="31">
        <f>D55</f>
        <v>0</v>
      </c>
      <c r="E127" s="31">
        <f>E55</f>
        <v>0</v>
      </c>
      <c r="F127" s="31">
        <f>F55</f>
        <v>401.5</v>
      </c>
      <c r="G127" s="13"/>
      <c r="H127" s="13"/>
      <c r="I127" s="13"/>
    </row>
    <row r="128" spans="1:9" ht="15" customHeight="1" x14ac:dyDescent="0.2">
      <c r="A128" s="15" t="s">
        <v>184</v>
      </c>
      <c r="B128" s="37" t="s">
        <v>113</v>
      </c>
      <c r="C128" s="31">
        <f>F128</f>
        <v>2032.1</v>
      </c>
      <c r="D128" s="31"/>
      <c r="E128" s="31"/>
      <c r="F128" s="63">
        <f>F52+F64</f>
        <v>2032.1</v>
      </c>
    </row>
    <row r="129" spans="1:10" ht="15" x14ac:dyDescent="0.2">
      <c r="A129" s="15" t="s">
        <v>185</v>
      </c>
      <c r="B129" s="39" t="s">
        <v>115</v>
      </c>
      <c r="C129" s="56">
        <f>D129+F129</f>
        <v>3250.7</v>
      </c>
      <c r="D129" s="31">
        <f>D54+D45+D74</f>
        <v>490.5</v>
      </c>
      <c r="E129" s="31">
        <f>E54+E74</f>
        <v>22.56</v>
      </c>
      <c r="F129" s="31">
        <f>F54+F45+F62+F74</f>
        <v>2760.2</v>
      </c>
    </row>
    <row r="130" spans="1:10" ht="60" x14ac:dyDescent="0.2">
      <c r="A130" s="71" t="s">
        <v>186</v>
      </c>
      <c r="B130" s="37" t="s">
        <v>142</v>
      </c>
      <c r="C130" s="31">
        <f>F130</f>
        <v>1056.5999999999999</v>
      </c>
      <c r="D130" s="31"/>
      <c r="E130" s="31"/>
      <c r="F130" s="63">
        <v>1056.5999999999999</v>
      </c>
    </row>
    <row r="131" spans="1:10" ht="15" x14ac:dyDescent="0.2">
      <c r="A131" s="53"/>
      <c r="B131" s="54" t="s">
        <v>106</v>
      </c>
      <c r="C131" s="31">
        <f>C112+C130</f>
        <v>43673.029999999992</v>
      </c>
      <c r="D131" s="31">
        <f>D112+D130</f>
        <v>33650.199999999997</v>
      </c>
      <c r="E131" s="31">
        <f>E112+E130</f>
        <v>20648.629999999997</v>
      </c>
      <c r="F131" s="63">
        <f>F112+F130</f>
        <v>10022.83</v>
      </c>
    </row>
    <row r="132" spans="1:10" x14ac:dyDescent="0.2">
      <c r="B132" s="2"/>
      <c r="C132" s="3"/>
      <c r="D132" s="3"/>
      <c r="E132" s="3"/>
      <c r="F132" s="3"/>
    </row>
    <row r="133" spans="1:10" x14ac:dyDescent="0.2">
      <c r="B133" s="2"/>
      <c r="C133" s="3" t="s">
        <v>134</v>
      </c>
      <c r="D133" s="3"/>
      <c r="E133" s="3"/>
      <c r="F133" s="3"/>
    </row>
    <row r="134" spans="1:10" x14ac:dyDescent="0.2">
      <c r="B134" s="2"/>
      <c r="C134" s="3"/>
      <c r="D134" s="3"/>
      <c r="E134" s="3"/>
      <c r="F134" s="3"/>
    </row>
    <row r="135" spans="1:10" x14ac:dyDescent="0.2">
      <c r="B135" s="2"/>
      <c r="C135" s="3"/>
      <c r="D135" s="3"/>
      <c r="E135" s="3"/>
      <c r="F135" s="3"/>
    </row>
    <row r="136" spans="1:10" x14ac:dyDescent="0.2">
      <c r="B136" s="2"/>
      <c r="C136" s="3"/>
      <c r="D136" s="3"/>
      <c r="E136" s="3"/>
      <c r="F136" s="3"/>
    </row>
    <row r="137" spans="1:10" x14ac:dyDescent="0.2">
      <c r="B137" s="2"/>
      <c r="C137" s="3"/>
      <c r="D137" s="3"/>
      <c r="E137" s="3"/>
      <c r="F137" s="3"/>
      <c r="J137" s="14"/>
    </row>
    <row r="138" spans="1:10" x14ac:dyDescent="0.2">
      <c r="B138" s="2"/>
      <c r="C138" s="3"/>
      <c r="D138" s="3"/>
      <c r="E138" s="3"/>
      <c r="F138" s="3"/>
    </row>
    <row r="139" spans="1:10" x14ac:dyDescent="0.2">
      <c r="B139" s="2"/>
      <c r="C139" s="3"/>
      <c r="D139" s="3"/>
      <c r="E139" s="3"/>
      <c r="F139" s="3"/>
    </row>
    <row r="140" spans="1:10" x14ac:dyDescent="0.2">
      <c r="B140" s="2"/>
      <c r="C140" s="3"/>
      <c r="D140" s="3"/>
      <c r="E140" s="3"/>
      <c r="F140" s="3"/>
    </row>
    <row r="141" spans="1:10" x14ac:dyDescent="0.2">
      <c r="B141" s="2"/>
      <c r="C141" s="3"/>
      <c r="D141" s="3"/>
      <c r="E141" s="3"/>
      <c r="F141" s="3"/>
    </row>
    <row r="142" spans="1:10" x14ac:dyDescent="0.2">
      <c r="B142" s="2"/>
      <c r="C142" s="3"/>
      <c r="D142" s="3"/>
      <c r="E142" s="3"/>
      <c r="F142" s="3"/>
    </row>
    <row r="143" spans="1:10" x14ac:dyDescent="0.2">
      <c r="B143" s="2"/>
      <c r="C143" s="3"/>
      <c r="D143" s="3"/>
      <c r="E143" s="3"/>
      <c r="F143" s="3"/>
    </row>
    <row r="144" spans="1:10" x14ac:dyDescent="0.2">
      <c r="B144" s="2"/>
      <c r="C144" s="3"/>
      <c r="D144" s="3"/>
      <c r="E144" s="3"/>
      <c r="F144" s="3"/>
    </row>
    <row r="145" spans="2:6" x14ac:dyDescent="0.2">
      <c r="B145" s="2"/>
      <c r="C145" s="3"/>
      <c r="D145" s="3"/>
      <c r="E145" s="3"/>
      <c r="F145" s="3"/>
    </row>
    <row r="147" spans="2:6" x14ac:dyDescent="0.2">
      <c r="C147" s="1"/>
      <c r="D147" s="1"/>
      <c r="E147" s="1"/>
      <c r="F147" s="1"/>
    </row>
  </sheetData>
  <mergeCells count="9">
    <mergeCell ref="B7:E7"/>
    <mergeCell ref="B8:D8"/>
    <mergeCell ref="B11:B13"/>
    <mergeCell ref="A11:A13"/>
    <mergeCell ref="D11:F11"/>
    <mergeCell ref="D12:E12"/>
    <mergeCell ref="F12:F13"/>
    <mergeCell ref="C11:C13"/>
    <mergeCell ref="E10:F10"/>
  </mergeCells>
  <phoneticPr fontId="2" type="noConversion"/>
  <pageMargins left="0.74803149606299213" right="0.19685039370078741" top="0.59055118110236227" bottom="0.55118110236220474" header="0.51181102362204722" footer="0.51181102362204722"/>
  <pageSetup paperSize="9" scale="90" fitToHeight="4" orientation="portrait" r:id="rId1"/>
  <headerFooter alignWithMargins="0"/>
  <ignoredErrors>
    <ignoredError sqref="C77 C104" formula="1"/>
    <ignoredError sqref="G68:IV68 C68 B45:C45" twoDigitTextYear="1"/>
    <ignoredError sqref="C114" evalError="1"/>
    <ignoredError sqref="C76 C90 C50 E131 C15 C34 C41 F119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bendra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2019-01-22T12:30:01Z</cp:lastPrinted>
  <dcterms:created xsi:type="dcterms:W3CDTF">2009-01-12T06:33:21Z</dcterms:created>
  <dcterms:modified xsi:type="dcterms:W3CDTF">2019-02-22T10:02:50Z</dcterms:modified>
</cp:coreProperties>
</file>