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nas\Downloads\09\"/>
    </mc:Choice>
  </mc:AlternateContent>
  <bookViews>
    <workbookView xWindow="32760" yWindow="32760" windowWidth="17040" windowHeight="10575"/>
  </bookViews>
  <sheets>
    <sheet name="2017 m. įvykdymas" sheetId="12" r:id="rId1"/>
  </sheets>
  <calcPr calcId="162913"/>
</workbook>
</file>

<file path=xl/calcChain.xml><?xml version="1.0" encoding="utf-8"?>
<calcChain xmlns="http://schemas.openxmlformats.org/spreadsheetml/2006/main">
  <c r="F530" i="12" l="1"/>
  <c r="G530" i="12"/>
  <c r="E530" i="12"/>
  <c r="F541" i="12"/>
  <c r="G541" i="12"/>
  <c r="E541" i="12"/>
  <c r="F537" i="12"/>
  <c r="G537" i="12"/>
  <c r="D537" i="12"/>
  <c r="E537" i="12"/>
  <c r="F536" i="12"/>
  <c r="G536" i="12"/>
  <c r="E536" i="12"/>
  <c r="D536" i="12"/>
  <c r="F531" i="12"/>
  <c r="G531" i="12"/>
  <c r="F529" i="12"/>
  <c r="G529" i="12"/>
  <c r="E529" i="12"/>
  <c r="F526" i="12"/>
  <c r="G526" i="12"/>
  <c r="E526" i="12"/>
  <c r="D526" i="12"/>
  <c r="F523" i="12"/>
  <c r="G523" i="12"/>
  <c r="E523" i="12"/>
  <c r="F493" i="12"/>
  <c r="F521" i="12"/>
  <c r="G493" i="12"/>
  <c r="E493" i="12"/>
  <c r="D493" i="12"/>
  <c r="F491" i="12"/>
  <c r="G491" i="12"/>
  <c r="E491" i="12"/>
  <c r="F489" i="12"/>
  <c r="G489" i="12"/>
  <c r="D489" i="12"/>
  <c r="E489" i="12"/>
  <c r="F487" i="12"/>
  <c r="G487" i="12"/>
  <c r="E487" i="12"/>
  <c r="F485" i="12"/>
  <c r="G485" i="12"/>
  <c r="E485" i="12"/>
  <c r="F483" i="12"/>
  <c r="G483" i="12"/>
  <c r="E483" i="12"/>
  <c r="F481" i="12"/>
  <c r="G481" i="12"/>
  <c r="E481" i="12"/>
  <c r="F479" i="12"/>
  <c r="G479" i="12"/>
  <c r="E479" i="12"/>
  <c r="D479" i="12"/>
  <c r="F477" i="12"/>
  <c r="G477" i="12"/>
  <c r="E477" i="12"/>
  <c r="F475" i="12"/>
  <c r="G475" i="12"/>
  <c r="E475" i="12"/>
  <c r="F473" i="12"/>
  <c r="G473" i="12"/>
  <c r="D473" i="12"/>
  <c r="E473" i="12"/>
  <c r="F471" i="12"/>
  <c r="G471" i="12"/>
  <c r="E471" i="12"/>
  <c r="D471" i="12"/>
  <c r="D494" i="12"/>
  <c r="D492" i="12"/>
  <c r="D490" i="12"/>
  <c r="D488" i="12"/>
  <c r="D486" i="12"/>
  <c r="D484" i="12"/>
  <c r="D482" i="12"/>
  <c r="D480" i="12"/>
  <c r="D478" i="12"/>
  <c r="D476" i="12"/>
  <c r="D474" i="12"/>
  <c r="D472" i="12"/>
  <c r="F459" i="12"/>
  <c r="G459" i="12"/>
  <c r="E459" i="12"/>
  <c r="F464" i="12"/>
  <c r="G464" i="12"/>
  <c r="E464" i="12"/>
  <c r="F469" i="12"/>
  <c r="G469" i="12"/>
  <c r="D469" i="12"/>
  <c r="E469" i="12"/>
  <c r="D470" i="12"/>
  <c r="D468" i="12"/>
  <c r="D467" i="12"/>
  <c r="D466" i="12"/>
  <c r="D465" i="12"/>
  <c r="D463" i="12"/>
  <c r="D462" i="12"/>
  <c r="D461" i="12"/>
  <c r="D460" i="12"/>
  <c r="F234" i="12"/>
  <c r="G234" i="12"/>
  <c r="G213" i="12"/>
  <c r="E234" i="12"/>
  <c r="F242" i="12"/>
  <c r="G242" i="12"/>
  <c r="E242" i="12"/>
  <c r="D242" i="12"/>
  <c r="F250" i="12"/>
  <c r="G250" i="12"/>
  <c r="E250" i="12"/>
  <c r="F259" i="12"/>
  <c r="G259" i="12"/>
  <c r="E259" i="12"/>
  <c r="F266" i="12"/>
  <c r="G266" i="12"/>
  <c r="D266" i="12"/>
  <c r="E266" i="12"/>
  <c r="F273" i="12"/>
  <c r="G273" i="12"/>
  <c r="E273" i="12"/>
  <c r="D273" i="12"/>
  <c r="F281" i="12"/>
  <c r="G281" i="12"/>
  <c r="E281" i="12"/>
  <c r="D281" i="12"/>
  <c r="F288" i="12"/>
  <c r="G288" i="12"/>
  <c r="E288" i="12"/>
  <c r="F294" i="12"/>
  <c r="G294" i="12"/>
  <c r="E294" i="12"/>
  <c r="F302" i="12"/>
  <c r="G302" i="12"/>
  <c r="D302" i="12"/>
  <c r="E302" i="12"/>
  <c r="F309" i="12"/>
  <c r="G309" i="12"/>
  <c r="E309" i="12"/>
  <c r="F316" i="12"/>
  <c r="G316" i="12"/>
  <c r="E316" i="12"/>
  <c r="F324" i="12"/>
  <c r="G324" i="12"/>
  <c r="E324" i="12"/>
  <c r="F331" i="12"/>
  <c r="G331" i="12"/>
  <c r="D331" i="12"/>
  <c r="E331" i="12"/>
  <c r="F337" i="12"/>
  <c r="G337" i="12"/>
  <c r="E337" i="12"/>
  <c r="D337" i="12"/>
  <c r="F345" i="12"/>
  <c r="G345" i="12"/>
  <c r="E345" i="12"/>
  <c r="F352" i="12"/>
  <c r="G352" i="12"/>
  <c r="E352" i="12"/>
  <c r="F360" i="12"/>
  <c r="G360" i="12"/>
  <c r="D360" i="12"/>
  <c r="E360" i="12"/>
  <c r="F368" i="12"/>
  <c r="G368" i="12"/>
  <c r="D368" i="12"/>
  <c r="E368" i="12"/>
  <c r="F375" i="12"/>
  <c r="G375" i="12"/>
  <c r="E375" i="12"/>
  <c r="D375" i="12"/>
  <c r="F382" i="12"/>
  <c r="G382" i="12"/>
  <c r="E382" i="12"/>
  <c r="F389" i="12"/>
  <c r="G389" i="12"/>
  <c r="E389" i="12"/>
  <c r="D389" i="12"/>
  <c r="F398" i="12"/>
  <c r="G398" i="12"/>
  <c r="E398" i="12"/>
  <c r="D398" i="12"/>
  <c r="F406" i="12"/>
  <c r="G406" i="12"/>
  <c r="E406" i="12"/>
  <c r="F413" i="12"/>
  <c r="G413" i="12"/>
  <c r="D413" i="12"/>
  <c r="E413" i="12"/>
  <c r="F420" i="12"/>
  <c r="G420" i="12"/>
  <c r="E420" i="12"/>
  <c r="D420" i="12"/>
  <c r="D430" i="12"/>
  <c r="D429" i="12"/>
  <c r="D428" i="12"/>
  <c r="D427" i="12"/>
  <c r="D426" i="12"/>
  <c r="D425" i="12"/>
  <c r="D424" i="12"/>
  <c r="D423" i="12"/>
  <c r="D422" i="12"/>
  <c r="D421" i="12"/>
  <c r="D419" i="12"/>
  <c r="D418" i="12"/>
  <c r="D417" i="12"/>
  <c r="D416" i="12"/>
  <c r="D415" i="12"/>
  <c r="D414" i="12"/>
  <c r="D412" i="12"/>
  <c r="D411" i="12"/>
  <c r="D410" i="12"/>
  <c r="D409" i="12"/>
  <c r="D408" i="12"/>
  <c r="D407" i="12"/>
  <c r="D405" i="12"/>
  <c r="D404" i="12"/>
  <c r="D403" i="12"/>
  <c r="D402" i="12"/>
  <c r="D401" i="12"/>
  <c r="D400" i="12"/>
  <c r="D399" i="12"/>
  <c r="D397" i="12"/>
  <c r="D396" i="12"/>
  <c r="D395" i="12"/>
  <c r="D394" i="12"/>
  <c r="D393" i="12"/>
  <c r="D392" i="12"/>
  <c r="D391" i="12"/>
  <c r="D390" i="12"/>
  <c r="D388" i="12"/>
  <c r="D387" i="12"/>
  <c r="D386" i="12"/>
  <c r="D385" i="12"/>
  <c r="D384" i="12"/>
  <c r="D383" i="12"/>
  <c r="D381" i="12"/>
  <c r="D380" i="12"/>
  <c r="D379" i="12"/>
  <c r="D378" i="12"/>
  <c r="D377" i="12"/>
  <c r="D376" i="12"/>
  <c r="D374" i="12"/>
  <c r="D373" i="12"/>
  <c r="D372" i="12"/>
  <c r="D371" i="12"/>
  <c r="D370" i="12"/>
  <c r="D369" i="12"/>
  <c r="D367" i="12"/>
  <c r="D366" i="12"/>
  <c r="D365" i="12"/>
  <c r="D364" i="12"/>
  <c r="D363" i="12"/>
  <c r="D362" i="12"/>
  <c r="D361" i="12"/>
  <c r="D359" i="12"/>
  <c r="D358" i="12"/>
  <c r="D357" i="12"/>
  <c r="D356" i="12"/>
  <c r="D355" i="12"/>
  <c r="D354" i="12"/>
  <c r="D353" i="12"/>
  <c r="D351" i="12"/>
  <c r="D350" i="12"/>
  <c r="D349" i="12"/>
  <c r="D348" i="12"/>
  <c r="D347" i="12"/>
  <c r="D346" i="12"/>
  <c r="D344" i="12"/>
  <c r="D343" i="12"/>
  <c r="D342" i="12"/>
  <c r="D341" i="12"/>
  <c r="D340" i="12"/>
  <c r="D339" i="12"/>
  <c r="D338" i="12"/>
  <c r="D336" i="12"/>
  <c r="D335" i="12"/>
  <c r="D334" i="12"/>
  <c r="D333" i="12"/>
  <c r="D332" i="12"/>
  <c r="D330" i="12"/>
  <c r="D329" i="12"/>
  <c r="D328" i="12"/>
  <c r="D327" i="12"/>
  <c r="D326" i="12"/>
  <c r="D325" i="12"/>
  <c r="D323" i="12"/>
  <c r="D322" i="12"/>
  <c r="D321" i="12"/>
  <c r="D320" i="12"/>
  <c r="D319" i="12"/>
  <c r="D318" i="12"/>
  <c r="D317" i="12"/>
  <c r="D315" i="12"/>
  <c r="D314" i="12"/>
  <c r="D313" i="12"/>
  <c r="D312" i="12"/>
  <c r="D311" i="12"/>
  <c r="D310" i="12"/>
  <c r="D308" i="12"/>
  <c r="D307" i="12"/>
  <c r="D306" i="12"/>
  <c r="D305" i="12"/>
  <c r="D304" i="12"/>
  <c r="D303" i="12"/>
  <c r="D301" i="12"/>
  <c r="D300" i="12"/>
  <c r="D299" i="12"/>
  <c r="D298" i="12"/>
  <c r="D297" i="12"/>
  <c r="D296" i="12"/>
  <c r="D295" i="12"/>
  <c r="D293" i="12"/>
  <c r="D292" i="12"/>
  <c r="D291" i="12"/>
  <c r="D290" i="12"/>
  <c r="D289" i="12"/>
  <c r="D287" i="12"/>
  <c r="D286" i="12"/>
  <c r="D285" i="12"/>
  <c r="D284" i="12"/>
  <c r="D283" i="12"/>
  <c r="D282" i="12"/>
  <c r="D280" i="12"/>
  <c r="D279" i="12"/>
  <c r="D278" i="12"/>
  <c r="D277" i="12"/>
  <c r="D276" i="12"/>
  <c r="D275" i="12"/>
  <c r="D274" i="12"/>
  <c r="D272" i="12"/>
  <c r="D271" i="12"/>
  <c r="D270" i="12"/>
  <c r="D269" i="12"/>
  <c r="D268" i="12"/>
  <c r="D267" i="12"/>
  <c r="D265" i="12"/>
  <c r="D264" i="12"/>
  <c r="D263" i="12"/>
  <c r="D262" i="12"/>
  <c r="D261" i="12"/>
  <c r="D260" i="12"/>
  <c r="D258" i="12"/>
  <c r="D257" i="12"/>
  <c r="D256" i="12"/>
  <c r="D255" i="12"/>
  <c r="D254" i="12"/>
  <c r="D253" i="12"/>
  <c r="D252" i="12"/>
  <c r="D251" i="12"/>
  <c r="D249" i="12"/>
  <c r="D248" i="12"/>
  <c r="D247" i="12"/>
  <c r="D246" i="12"/>
  <c r="D245" i="12"/>
  <c r="D244" i="12"/>
  <c r="D243" i="12"/>
  <c r="D241" i="12"/>
  <c r="D240" i="12"/>
  <c r="D239" i="12"/>
  <c r="D238" i="12"/>
  <c r="D237" i="12"/>
  <c r="D236" i="12"/>
  <c r="D235" i="12"/>
  <c r="E433" i="12"/>
  <c r="F433" i="12"/>
  <c r="G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E447" i="12"/>
  <c r="D447" i="12"/>
  <c r="F447" i="12"/>
  <c r="G447" i="12"/>
  <c r="D448" i="12"/>
  <c r="D449" i="12"/>
  <c r="D450" i="12"/>
  <c r="E451" i="12"/>
  <c r="F451" i="12"/>
  <c r="G451" i="12"/>
  <c r="D452" i="12"/>
  <c r="D453" i="12"/>
  <c r="D454" i="12"/>
  <c r="E455" i="12"/>
  <c r="F455" i="12"/>
  <c r="G455" i="12"/>
  <c r="D456" i="12"/>
  <c r="D457" i="12"/>
  <c r="D458" i="12"/>
  <c r="E497" i="12"/>
  <c r="E496" i="12"/>
  <c r="D496" i="12"/>
  <c r="F497" i="12"/>
  <c r="F495" i="12"/>
  <c r="G497" i="12"/>
  <c r="G495" i="12"/>
  <c r="D498" i="12"/>
  <c r="D499" i="12"/>
  <c r="D500" i="12"/>
  <c r="D501" i="12"/>
  <c r="D502" i="12"/>
  <c r="E505" i="12"/>
  <c r="E503" i="12"/>
  <c r="D503" i="12"/>
  <c r="F505" i="12"/>
  <c r="F503" i="12"/>
  <c r="G505" i="12"/>
  <c r="G503" i="12"/>
  <c r="D506" i="12"/>
  <c r="D507" i="12"/>
  <c r="D508" i="12"/>
  <c r="E511" i="12"/>
  <c r="E510" i="12"/>
  <c r="F511" i="12"/>
  <c r="F510" i="12"/>
  <c r="F509" i="12"/>
  <c r="G511" i="12"/>
  <c r="G510" i="12"/>
  <c r="G509" i="12"/>
  <c r="D512" i="12"/>
  <c r="D513" i="12"/>
  <c r="D514" i="12"/>
  <c r="D515" i="12"/>
  <c r="D516" i="12"/>
  <c r="F209" i="12"/>
  <c r="G209" i="12"/>
  <c r="E209" i="12"/>
  <c r="F205" i="12"/>
  <c r="G205" i="12"/>
  <c r="E205" i="12"/>
  <c r="F200" i="12"/>
  <c r="G200" i="12"/>
  <c r="D200" i="12"/>
  <c r="E200" i="12"/>
  <c r="F195" i="12"/>
  <c r="G195" i="12"/>
  <c r="E195" i="12"/>
  <c r="E176" i="12"/>
  <c r="F190" i="12"/>
  <c r="G190" i="12"/>
  <c r="E190" i="12"/>
  <c r="D212" i="12"/>
  <c r="D211" i="12"/>
  <c r="D210" i="12"/>
  <c r="D208" i="12"/>
  <c r="D207" i="12"/>
  <c r="D206" i="12"/>
  <c r="D204" i="12"/>
  <c r="D203" i="12"/>
  <c r="D202" i="12"/>
  <c r="D201" i="12"/>
  <c r="D199" i="12"/>
  <c r="D198" i="12"/>
  <c r="D197" i="12"/>
  <c r="D196" i="12"/>
  <c r="D194" i="12"/>
  <c r="D193" i="12"/>
  <c r="D192" i="12"/>
  <c r="D191" i="12"/>
  <c r="D87" i="12"/>
  <c r="G86" i="12"/>
  <c r="G84" i="12"/>
  <c r="F86" i="12"/>
  <c r="F84" i="12"/>
  <c r="E86" i="12"/>
  <c r="E84" i="12"/>
  <c r="D85" i="12"/>
  <c r="D175" i="12"/>
  <c r="D174" i="12"/>
  <c r="D173" i="12"/>
  <c r="G172" i="12"/>
  <c r="G170" i="12"/>
  <c r="F172" i="12"/>
  <c r="F170" i="12"/>
  <c r="E172" i="12"/>
  <c r="E170" i="12"/>
  <c r="D170" i="12"/>
  <c r="D171" i="12"/>
  <c r="F51" i="12"/>
  <c r="G51" i="12"/>
  <c r="E51" i="12"/>
  <c r="D51" i="12"/>
  <c r="D52" i="12"/>
  <c r="F16" i="12"/>
  <c r="G16" i="12"/>
  <c r="E16" i="12"/>
  <c r="D16" i="12"/>
  <c r="F122" i="12"/>
  <c r="G122" i="12"/>
  <c r="E122" i="12"/>
  <c r="F538" i="12"/>
  <c r="G538" i="12"/>
  <c r="E538" i="12"/>
  <c r="F535" i="12"/>
  <c r="G535" i="12"/>
  <c r="E535" i="12"/>
  <c r="F534" i="12"/>
  <c r="G534" i="12"/>
  <c r="E534" i="12"/>
  <c r="F533" i="12"/>
  <c r="G533" i="12"/>
  <c r="E533" i="12"/>
  <c r="F532" i="12"/>
  <c r="G532" i="12"/>
  <c r="E532" i="12"/>
  <c r="E531" i="12"/>
  <c r="D531" i="12"/>
  <c r="F539" i="12"/>
  <c r="G539" i="12"/>
  <c r="E539" i="12"/>
  <c r="F540" i="12"/>
  <c r="G540" i="12"/>
  <c r="E540" i="12"/>
  <c r="D540" i="12"/>
  <c r="E525" i="12"/>
  <c r="D525" i="12"/>
  <c r="F525" i="12"/>
  <c r="G525" i="12"/>
  <c r="D18" i="12"/>
  <c r="F227" i="12"/>
  <c r="F522" i="12"/>
  <c r="G227" i="12"/>
  <c r="G522" i="12"/>
  <c r="E227" i="12"/>
  <c r="E522" i="12"/>
  <c r="D522" i="12"/>
  <c r="F215" i="12"/>
  <c r="G215" i="12"/>
  <c r="E215" i="12"/>
  <c r="D233" i="12"/>
  <c r="D230" i="12"/>
  <c r="F168" i="12"/>
  <c r="F527" i="12"/>
  <c r="G168" i="12"/>
  <c r="G527" i="12"/>
  <c r="E168" i="12"/>
  <c r="E527" i="12"/>
  <c r="D527" i="12"/>
  <c r="F166" i="12"/>
  <c r="G166" i="12"/>
  <c r="E166" i="12"/>
  <c r="D167" i="12"/>
  <c r="F139" i="12"/>
  <c r="F519" i="12"/>
  <c r="G139" i="12"/>
  <c r="E139" i="12"/>
  <c r="F157" i="12"/>
  <c r="F528" i="12"/>
  <c r="G157" i="12"/>
  <c r="E157" i="12"/>
  <c r="E528" i="12"/>
  <c r="D156" i="12"/>
  <c r="D155" i="12"/>
  <c r="D154" i="12"/>
  <c r="D152" i="12"/>
  <c r="D153" i="12"/>
  <c r="D148" i="12"/>
  <c r="D149" i="12"/>
  <c r="D150" i="12"/>
  <c r="D142" i="12"/>
  <c r="F99" i="12"/>
  <c r="G99" i="12"/>
  <c r="E99" i="12"/>
  <c r="E97" i="12"/>
  <c r="F129" i="12"/>
  <c r="F520" i="12"/>
  <c r="G129" i="12"/>
  <c r="G520" i="12"/>
  <c r="D520" i="12"/>
  <c r="E129" i="12"/>
  <c r="E520" i="12"/>
  <c r="D130" i="12"/>
  <c r="D131" i="12"/>
  <c r="D128" i="12"/>
  <c r="F132" i="12"/>
  <c r="F524" i="12"/>
  <c r="G132" i="12"/>
  <c r="G524" i="12"/>
  <c r="D524" i="12"/>
  <c r="E132" i="12"/>
  <c r="E524" i="12"/>
  <c r="F125" i="12"/>
  <c r="F98" i="12"/>
  <c r="G125" i="12"/>
  <c r="E125" i="12"/>
  <c r="D126" i="12"/>
  <c r="D127" i="12"/>
  <c r="D124" i="12"/>
  <c r="D103" i="12"/>
  <c r="D117" i="12"/>
  <c r="D118" i="12"/>
  <c r="D119" i="12"/>
  <c r="D105" i="12"/>
  <c r="D104" i="12"/>
  <c r="D102" i="12"/>
  <c r="D92" i="12"/>
  <c r="F56" i="12"/>
  <c r="G56" i="12"/>
  <c r="E56" i="12"/>
  <c r="D56" i="12"/>
  <c r="D65" i="12"/>
  <c r="F66" i="12"/>
  <c r="G66" i="12"/>
  <c r="D66" i="12"/>
  <c r="E66" i="12"/>
  <c r="D75" i="12"/>
  <c r="D83" i="12"/>
  <c r="D82" i="12"/>
  <c r="D81" i="12"/>
  <c r="D49" i="12"/>
  <c r="D50" i="12"/>
  <c r="D223" i="12"/>
  <c r="D221" i="12"/>
  <c r="D232" i="12"/>
  <c r="F178" i="12"/>
  <c r="F177" i="12"/>
  <c r="G178" i="12"/>
  <c r="E178" i="12"/>
  <c r="E177" i="12"/>
  <c r="D146" i="12"/>
  <c r="D145" i="12"/>
  <c r="D147" i="12"/>
  <c r="D123" i="12"/>
  <c r="D114" i="12"/>
  <c r="D120" i="12"/>
  <c r="D116" i="12"/>
  <c r="D112" i="12"/>
  <c r="D109" i="12"/>
  <c r="D106" i="12"/>
  <c r="D90" i="12"/>
  <c r="D76" i="12"/>
  <c r="D78" i="12"/>
  <c r="F35" i="12"/>
  <c r="G35" i="12"/>
  <c r="E35" i="12"/>
  <c r="D35" i="12"/>
  <c r="F20" i="12"/>
  <c r="G20" i="12"/>
  <c r="E20" i="12"/>
  <c r="D23" i="12"/>
  <c r="D32" i="12"/>
  <c r="D17" i="12"/>
  <c r="D21" i="12"/>
  <c r="D22" i="12"/>
  <c r="D24" i="12"/>
  <c r="D25" i="12"/>
  <c r="D26" i="12"/>
  <c r="D27" i="12"/>
  <c r="D28" i="12"/>
  <c r="D29" i="12"/>
  <c r="D30" i="12"/>
  <c r="D31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57" i="12"/>
  <c r="D58" i="12"/>
  <c r="D59" i="12"/>
  <c r="D60" i="12"/>
  <c r="D61" i="12"/>
  <c r="D62" i="12"/>
  <c r="D63" i="12"/>
  <c r="D64" i="12"/>
  <c r="D67" i="12"/>
  <c r="D68" i="12"/>
  <c r="D69" i="12"/>
  <c r="D70" i="12"/>
  <c r="D71" i="12"/>
  <c r="D72" i="12"/>
  <c r="D73" i="12"/>
  <c r="D74" i="12"/>
  <c r="D77" i="12"/>
  <c r="D80" i="12"/>
  <c r="D91" i="12"/>
  <c r="E93" i="12"/>
  <c r="E88" i="12"/>
  <c r="F93" i="12"/>
  <c r="F88" i="12"/>
  <c r="G93" i="12"/>
  <c r="G88" i="12"/>
  <c r="D94" i="12"/>
  <c r="D95" i="12"/>
  <c r="D96" i="12"/>
  <c r="D100" i="12"/>
  <c r="D101" i="12"/>
  <c r="D107" i="12"/>
  <c r="D108" i="12"/>
  <c r="D110" i="12"/>
  <c r="D111" i="12"/>
  <c r="D113" i="12"/>
  <c r="D115" i="12"/>
  <c r="D121" i="12"/>
  <c r="D133" i="12"/>
  <c r="D134" i="12"/>
  <c r="D135" i="12"/>
  <c r="D136" i="12"/>
  <c r="D140" i="12"/>
  <c r="D141" i="12"/>
  <c r="D143" i="12"/>
  <c r="D144" i="12"/>
  <c r="D158" i="12"/>
  <c r="D159" i="12"/>
  <c r="D160" i="12"/>
  <c r="D161" i="12"/>
  <c r="D162" i="12"/>
  <c r="D165" i="12"/>
  <c r="D169" i="12"/>
  <c r="D179" i="12"/>
  <c r="D180" i="12"/>
  <c r="D181" i="12"/>
  <c r="D182" i="12"/>
  <c r="D183" i="12"/>
  <c r="D184" i="12"/>
  <c r="D185" i="12"/>
  <c r="D186" i="12"/>
  <c r="D187" i="12"/>
  <c r="D188" i="12"/>
  <c r="D189" i="12"/>
  <c r="D216" i="12"/>
  <c r="D217" i="12"/>
  <c r="D218" i="12"/>
  <c r="D219" i="12"/>
  <c r="D220" i="12"/>
  <c r="D222" i="12"/>
  <c r="D224" i="12"/>
  <c r="D225" i="12"/>
  <c r="D226" i="12"/>
  <c r="D228" i="12"/>
  <c r="D229" i="12"/>
  <c r="D231" i="12"/>
  <c r="D151" i="12"/>
  <c r="D79" i="12"/>
  <c r="D543" i="12"/>
  <c r="D529" i="12"/>
  <c r="E504" i="12"/>
  <c r="D475" i="12"/>
  <c r="F496" i="12"/>
  <c r="D483" i="12"/>
  <c r="D491" i="12"/>
  <c r="D464" i="12"/>
  <c r="D433" i="12"/>
  <c r="D316" i="12"/>
  <c r="D352" i="12"/>
  <c r="D345" i="12"/>
  <c r="D406" i="12"/>
  <c r="F446" i="12"/>
  <c r="D455" i="12"/>
  <c r="D382" i="12"/>
  <c r="D505" i="12"/>
  <c r="E495" i="12"/>
  <c r="D495" i="12"/>
  <c r="G214" i="12"/>
  <c r="D195" i="12"/>
  <c r="G177" i="12"/>
  <c r="D534" i="12"/>
  <c r="D532" i="12"/>
  <c r="F55" i="12"/>
  <c r="F54" i="12"/>
  <c r="F53" i="12"/>
  <c r="D139" i="12"/>
  <c r="D172" i="12"/>
  <c r="G164" i="12"/>
  <c r="E164" i="12"/>
  <c r="D164" i="12"/>
  <c r="E137" i="12"/>
  <c r="D215" i="12"/>
  <c r="D530" i="12"/>
  <c r="E138" i="12"/>
  <c r="D138" i="12"/>
  <c r="G138" i="12"/>
  <c r="E98" i="12"/>
  <c r="D168" i="12"/>
  <c r="D129" i="12"/>
  <c r="E89" i="12"/>
  <c r="D89" i="12"/>
  <c r="G89" i="12"/>
  <c r="D157" i="12"/>
  <c r="G528" i="12"/>
  <c r="D528" i="12"/>
  <c r="D178" i="12"/>
  <c r="G19" i="12"/>
  <c r="D19" i="12"/>
  <c r="G15" i="12"/>
  <c r="D166" i="12"/>
  <c r="G137" i="12"/>
  <c r="D137" i="12"/>
  <c r="F432" i="12"/>
  <c r="F431" i="12"/>
  <c r="D294" i="12"/>
  <c r="D234" i="12"/>
  <c r="D324" i="12"/>
  <c r="D288" i="12"/>
  <c r="D259" i="12"/>
  <c r="D541" i="12"/>
  <c r="E19" i="12"/>
  <c r="G504" i="12"/>
  <c r="D504" i="12"/>
  <c r="D86" i="12"/>
  <c r="F89" i="12"/>
  <c r="G496" i="12"/>
  <c r="D20" i="12"/>
  <c r="F19" i="12"/>
  <c r="F15" i="12"/>
  <c r="D125" i="12"/>
  <c r="D481" i="12"/>
  <c r="F138" i="12"/>
  <c r="D477" i="12"/>
  <c r="D451" i="12"/>
  <c r="D309" i="12"/>
  <c r="D459" i="12"/>
  <c r="D487" i="12"/>
  <c r="D523" i="12"/>
  <c r="F164" i="12"/>
  <c r="F163" i="12"/>
  <c r="D539" i="12"/>
  <c r="D533" i="12"/>
  <c r="D538" i="12"/>
  <c r="F176" i="12"/>
  <c r="D209" i="12"/>
  <c r="D93" i="12"/>
  <c r="D190" i="12"/>
  <c r="D497" i="12"/>
  <c r="D122" i="12"/>
  <c r="D205" i="12"/>
  <c r="G446" i="12"/>
  <c r="G432" i="12"/>
  <c r="G431" i="12"/>
  <c r="F504" i="12"/>
  <c r="D250" i="12"/>
  <c r="D485" i="12"/>
  <c r="D535" i="12"/>
  <c r="D177" i="12"/>
  <c r="G163" i="12"/>
  <c r="D163" i="12"/>
  <c r="E163" i="12"/>
  <c r="D84" i="12"/>
  <c r="D510" i="12"/>
  <c r="E509" i="12"/>
  <c r="D88" i="12"/>
  <c r="G176" i="12"/>
  <c r="D176" i="12"/>
  <c r="E55" i="12"/>
  <c r="D227" i="12"/>
  <c r="G55" i="12"/>
  <c r="F214" i="12"/>
  <c r="F213" i="12"/>
  <c r="F517" i="12"/>
  <c r="F544" i="12"/>
  <c r="F97" i="12"/>
  <c r="G521" i="12"/>
  <c r="F137" i="12"/>
  <c r="G97" i="12"/>
  <c r="D97" i="12"/>
  <c r="E446" i="12"/>
  <c r="E15" i="12"/>
  <c r="D15" i="12"/>
  <c r="D99" i="12"/>
  <c r="D132" i="12"/>
  <c r="E214" i="12"/>
  <c r="G98" i="12"/>
  <c r="D98" i="12"/>
  <c r="D511" i="12"/>
  <c r="D446" i="12"/>
  <c r="E432" i="12"/>
  <c r="E54" i="12"/>
  <c r="D55" i="12"/>
  <c r="E519" i="12"/>
  <c r="D519" i="12"/>
  <c r="D509" i="12"/>
  <c r="D214" i="12"/>
  <c r="E213" i="12"/>
  <c r="D213" i="12"/>
  <c r="G519" i="12"/>
  <c r="G54" i="12"/>
  <c r="G53" i="12"/>
  <c r="G517" i="12"/>
  <c r="G544" i="12"/>
  <c r="E521" i="12"/>
  <c r="D521" i="12"/>
  <c r="E53" i="12"/>
  <c r="D53" i="12"/>
  <c r="D54" i="12"/>
  <c r="E431" i="12"/>
  <c r="D432" i="12"/>
  <c r="D431" i="12"/>
  <c r="E517" i="12"/>
  <c r="E544" i="12"/>
  <c r="D544" i="12"/>
  <c r="D517" i="12"/>
</calcChain>
</file>

<file path=xl/sharedStrings.xml><?xml version="1.0" encoding="utf-8"?>
<sst xmlns="http://schemas.openxmlformats.org/spreadsheetml/2006/main" count="1383" uniqueCount="436">
  <si>
    <t>Iš viso</t>
  </si>
  <si>
    <t>Tarybos veiklos išlaidos</t>
  </si>
  <si>
    <t>Administracijos veiklos išlaidos</t>
  </si>
  <si>
    <t>Savivaldybės kontrolės ir audito tarnybos veiklos išlaidos</t>
  </si>
  <si>
    <t>Specialioji tikslinė dotacija mokinio krepšeliui finansuoti</t>
  </si>
  <si>
    <t>Kūno kultūros ir sporto programa (Nr.10)</t>
  </si>
  <si>
    <t>Informacinių technologijų programa (Nr.11)</t>
  </si>
  <si>
    <t>Savivaldybės savarankiškoms funkcijoms finansuoti</t>
  </si>
  <si>
    <t>M.Valančiaus viešoji biblioteka</t>
  </si>
  <si>
    <t>Kretingos rajono kultūros centras</t>
  </si>
  <si>
    <t>Salantų kultūros centras</t>
  </si>
  <si>
    <t>Dienos veiklos centras</t>
  </si>
  <si>
    <t>Socialinių paslaugų centras</t>
  </si>
  <si>
    <t>Darbėnų seniūnija</t>
  </si>
  <si>
    <t>Imbarės seniūnija</t>
  </si>
  <si>
    <t>Kartenos seniūnija</t>
  </si>
  <si>
    <t>Kretingos seniūnija</t>
  </si>
  <si>
    <t>Kūlupėnų seniūnija</t>
  </si>
  <si>
    <t>Žalgirio seniūnija</t>
  </si>
  <si>
    <t>Salantų m. seniūnija</t>
  </si>
  <si>
    <t>Kretingos m. seniūnija</t>
  </si>
  <si>
    <t xml:space="preserve">     iš jų:</t>
  </si>
  <si>
    <t>Valdžios išlaidos</t>
  </si>
  <si>
    <t>Architektūros ir teritorijų planavimo programa (Nr.12)</t>
  </si>
  <si>
    <t>Paramos visuomeninei labdaros organizacijai "Rūpestėliai" teikimas</t>
  </si>
  <si>
    <t>Gyvūnų globos bei varninių paukščių populiacijos reguliavimas</t>
  </si>
  <si>
    <t>Biudžetinių įstaigų šilumos ir karšto vandens sistemų eksploatavimas</t>
  </si>
  <si>
    <t>Mirusiųjų palaikų pervežimas</t>
  </si>
  <si>
    <t>Rajono kultūrinės veiklos programos įgyvendinimas</t>
  </si>
  <si>
    <t>Kultūros ir meno premijų programos įgyvendinimas</t>
  </si>
  <si>
    <t>Aplinkos pritaikymas neįgaliesiems</t>
  </si>
  <si>
    <t>Palūkanų mokėjimas</t>
  </si>
  <si>
    <t>Savivaldybės savarankiškoms funkcijoms finansuoti, iš jų:</t>
  </si>
  <si>
    <t>Programos "Gyvenkime saugiai" įgyvendinimas</t>
  </si>
  <si>
    <t>Programos "Stabdyk nusikalstamumą" įgyvendinimas</t>
  </si>
  <si>
    <t>Savarankiškoms funkcijoms vykdyti</t>
  </si>
  <si>
    <t>Gyvenamosios vietos deklaravimas</t>
  </si>
  <si>
    <t>Ilgalaikė ir trumpalaikė socialinė globa</t>
  </si>
  <si>
    <t>Kitos socialinės išmokos</t>
  </si>
  <si>
    <t>Finan-savimo šaltinis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</si>
  <si>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</si>
  <si>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</si>
  <si>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</si>
  <si>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</si>
  <si>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</si>
  <si>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Mobilizacijos administravimas</t>
  </si>
  <si>
    <t>Vaikų teisių apsauga</t>
  </si>
  <si>
    <t>Jaunimo teisių apsauga</t>
  </si>
  <si>
    <t>Pirminė teisinė pagalba</t>
  </si>
  <si>
    <t>Žemės ūkio funkcijoms vykdyti</t>
  </si>
  <si>
    <t>Speciali tikslinė dotacija valstybinėms funkcijoms atlikti, iš jų:</t>
  </si>
  <si>
    <t xml:space="preserve">Spec.dotacija valstybinėms funkcijoms atlikti, iš jų: </t>
  </si>
  <si>
    <t>Pašalpų  ir kompensacijų skaičiavimas ir mokėjimas, iš jų:</t>
  </si>
  <si>
    <t>Socialinė parama mokiniams, iš jų:</t>
  </si>
  <si>
    <t>Socialinės paslaugos, iš jų:</t>
  </si>
  <si>
    <t xml:space="preserve">       savivaldybės visuomenės sveikatos rėmimo programa</t>
  </si>
  <si>
    <t>Darbo rinkos politikos rengimas ir įgyvendinimas</t>
  </si>
  <si>
    <t>Priemonės kodas</t>
  </si>
  <si>
    <t>4.2.3.1</t>
  </si>
  <si>
    <t>4.2.3.5</t>
  </si>
  <si>
    <t>4.2.3.2</t>
  </si>
  <si>
    <t>4.2.3.10</t>
  </si>
  <si>
    <t>4.2.3.13</t>
  </si>
  <si>
    <t>4.2.3.15</t>
  </si>
  <si>
    <t>4.2.3.19</t>
  </si>
  <si>
    <t>4.2.3.19 A</t>
  </si>
  <si>
    <t>4.2.3.20</t>
  </si>
  <si>
    <t>4.2.3.6</t>
  </si>
  <si>
    <t>4.2.3.4</t>
  </si>
  <si>
    <t>4.2.3.11</t>
  </si>
  <si>
    <t>4.2.2.1</t>
  </si>
  <si>
    <t>4.2.2.3</t>
  </si>
  <si>
    <t>4.2.2.2</t>
  </si>
  <si>
    <t>4.2.4.9</t>
  </si>
  <si>
    <t>1.3.1.11</t>
  </si>
  <si>
    <t>1.3.1.13</t>
  </si>
  <si>
    <t>1.3.1.14</t>
  </si>
  <si>
    <t>4.2.4.10</t>
  </si>
  <si>
    <t>Administracijos veiklos išlaidos, iš jų:</t>
  </si>
  <si>
    <t>3.1.4.9</t>
  </si>
  <si>
    <t>Aplinkos tvarkymas, iš jų:</t>
  </si>
  <si>
    <t>4.2.3.3</t>
  </si>
  <si>
    <t>Savivaldybės savarankiškoms funkcijoms vykdyti, iš jų:</t>
  </si>
  <si>
    <t>Melioracijai</t>
  </si>
  <si>
    <t>Suteiktos valstybės pagalbos registro organizavimas ir vykdymas</t>
  </si>
  <si>
    <t>3.2.1.3</t>
  </si>
  <si>
    <t>4.2.3.12</t>
  </si>
  <si>
    <t>2.1.2.5</t>
  </si>
  <si>
    <t>1.3.1.15</t>
  </si>
  <si>
    <t>3.1.2.1</t>
  </si>
  <si>
    <t>3.1.4.3</t>
  </si>
  <si>
    <t>Atliekų tvarkymo sistemos organizavimas</t>
  </si>
  <si>
    <t>3.1.4.1</t>
  </si>
  <si>
    <t>3.1.5.12</t>
  </si>
  <si>
    <t>3.1.4.4</t>
  </si>
  <si>
    <t>1.1.2.3</t>
  </si>
  <si>
    <t>1.1.3.1</t>
  </si>
  <si>
    <t>4.2.1.8</t>
  </si>
  <si>
    <t>2.2.1.1</t>
  </si>
  <si>
    <t>2.2.1.4</t>
  </si>
  <si>
    <t>2.2.1.5</t>
  </si>
  <si>
    <t>2.2.1.7</t>
  </si>
  <si>
    <t>2.2.1.13</t>
  </si>
  <si>
    <t>3.1.1.2</t>
  </si>
  <si>
    <t>1.3.1.8</t>
  </si>
  <si>
    <t>1.3.1.9</t>
  </si>
  <si>
    <t>1.3.1.1</t>
  </si>
  <si>
    <t>4.2.4.1</t>
  </si>
  <si>
    <t>4.2.4.6</t>
  </si>
  <si>
    <t>4.2.4.5</t>
  </si>
  <si>
    <t>1.2.3.5</t>
  </si>
  <si>
    <t>1.2.1.12</t>
  </si>
  <si>
    <t>Projektų įgyvendinimui būtinų ir/arba netinkamų išlaidų finansavimas</t>
  </si>
  <si>
    <t>Įstaigos pajamos, skirtos veiklos išlaidoms</t>
  </si>
  <si>
    <t>Asignavimų valdytojo, programos, priemonės pavadinimas</t>
  </si>
  <si>
    <t>Savivaldybės administracijos direktorius (Ekonomikos ir biudžeto skyrius)</t>
  </si>
  <si>
    <t xml:space="preserve">Vyskupo Motiejaus Valančiaus gimtinės muziejus </t>
  </si>
  <si>
    <t xml:space="preserve">Kretingos muziejus </t>
  </si>
  <si>
    <t>Savivaldybės administracija</t>
  </si>
  <si>
    <t>Administracijos pajamos, skirtos veiklos išlaidoms</t>
  </si>
  <si>
    <t>1.2.2.3</t>
  </si>
  <si>
    <t>1.2.3.2</t>
  </si>
  <si>
    <t>1.1.4.2</t>
  </si>
  <si>
    <t>Sporto ir kultūrinių švenčių, varžybų ir stovyklų organizavimas</t>
  </si>
  <si>
    <t>4.1.2.1</t>
  </si>
  <si>
    <t>Programinės ir kompiuterinės įrangos įsigijimas</t>
  </si>
  <si>
    <t>4.1.2.4</t>
  </si>
  <si>
    <t>Seniūnijų ir saviv administracijos kompiuterinių tinklų sujungimas į bendrą tinklą ir prijungimas prie SVDPT</t>
  </si>
  <si>
    <t>4.1.2.14</t>
  </si>
  <si>
    <t>Informacinių technologijų einamom priemonėm įsigyti</t>
  </si>
  <si>
    <t>Brandos egzaminų vykdymas, vertinimas, administravimas</t>
  </si>
  <si>
    <t>4.2.2.4</t>
  </si>
  <si>
    <t>4.2.2.2D</t>
  </si>
  <si>
    <t>4.2.2.2I</t>
  </si>
  <si>
    <t>4.2.2.2KA</t>
  </si>
  <si>
    <t>4.2.2.2K</t>
  </si>
  <si>
    <t>4.2.2.2KU</t>
  </si>
  <si>
    <t>4.2.2.2Z</t>
  </si>
  <si>
    <t>4.2.2.2S</t>
  </si>
  <si>
    <t>4.2.2.2KM</t>
  </si>
  <si>
    <t>3.1.4.9D</t>
  </si>
  <si>
    <t>3.1.4.9I</t>
  </si>
  <si>
    <t>3.1.4.9KA</t>
  </si>
  <si>
    <t>3.1.4.9K</t>
  </si>
  <si>
    <t>3.1.4.9KU</t>
  </si>
  <si>
    <t>3.1.4.9Z</t>
  </si>
  <si>
    <t>3.1.4.9S</t>
  </si>
  <si>
    <t>3.1.4.9KM</t>
  </si>
  <si>
    <t>Lopšelis-darželis "Žilvitis"</t>
  </si>
  <si>
    <t>Bažnyčių rėmimo programos įgyvendinimas</t>
  </si>
  <si>
    <t>2.2.1.14</t>
  </si>
  <si>
    <t>Socialinei priežiūrai socialinės rizikos šeimoms</t>
  </si>
  <si>
    <t>Specialioji tikslinė dotacija valstybinėms funkcijoms atlikti</t>
  </si>
  <si>
    <t>turtui įsigyti</t>
  </si>
  <si>
    <t>iš jų:</t>
  </si>
  <si>
    <t>išlaidoms</t>
  </si>
  <si>
    <t>Salantų gimnazija</t>
  </si>
  <si>
    <t>Darbėnų gimnazija</t>
  </si>
  <si>
    <t>Kūlupėnų Motiejaus Valančiaus pagrindinė mokykla</t>
  </si>
  <si>
    <t>Jokūbavo Aleksandro Stulginskio pagrindinė mokykla</t>
  </si>
  <si>
    <t>Kurmaičių pradinė mokykla</t>
  </si>
  <si>
    <t>Lopšelis-darželis "Ąžuoliukas"</t>
  </si>
  <si>
    <t>Lopšelis-darželis "Voveraitė"</t>
  </si>
  <si>
    <t>Salantų lopšelis-darželis "Rasa"</t>
  </si>
  <si>
    <t>Kretingos meno mokykla</t>
  </si>
  <si>
    <t>Salantų meno mokykla</t>
  </si>
  <si>
    <t>Kretingos sporto mokykla</t>
  </si>
  <si>
    <t xml:space="preserve">Savivaldybės aplinkos apsaugos rėmimo spec. programa, iš jos: </t>
  </si>
  <si>
    <t>Kretingos rajono savivaldybės tarybos</t>
  </si>
  <si>
    <t>Socialinės pašalpos</t>
  </si>
  <si>
    <t>Laidojimo pašalpos</t>
  </si>
  <si>
    <t>Išlaidoms už įsigytus produktus</t>
  </si>
  <si>
    <t>Išlaidoms už įsigytus mokinio reikmenis</t>
  </si>
  <si>
    <t>Socialinei paramai mokiniams administruoti</t>
  </si>
  <si>
    <t>Socialinė globa asmenims su sunkia negalia</t>
  </si>
  <si>
    <t>Lėšos socialinei globai su sunkia negalia administruoti</t>
  </si>
  <si>
    <t>Savivaldybės aplinkos apsaugos rėmimo specialiosios programos išlaidos</t>
  </si>
  <si>
    <t>Išlaidos iš skolintų lėšų investiciniams projektams finansuoti</t>
  </si>
  <si>
    <t>Darbo rinkos administravimo lėšos</t>
  </si>
  <si>
    <t>4.2.4.12</t>
  </si>
  <si>
    <t>Reprezentacinės išlaidos</t>
  </si>
  <si>
    <t>Mero fondas</t>
  </si>
  <si>
    <t>Asociacijos "Klaipėdos regionas" nario mokestis</t>
  </si>
  <si>
    <t>4.2.4.13</t>
  </si>
  <si>
    <t>Seniūnijų gatvių priežiūra žiemos laikotarpiu</t>
  </si>
  <si>
    <t>Derliaus šventės organizavimas</t>
  </si>
  <si>
    <t>2.2.1.17</t>
  </si>
  <si>
    <t>Tarptautinio kultūrinio bendradarbiavimo programos įgyvendinimas</t>
  </si>
  <si>
    <t>2.2.1.9</t>
  </si>
  <si>
    <t>Valstybinių švenčių minėjimo programa</t>
  </si>
  <si>
    <t>2.2.1.16</t>
  </si>
  <si>
    <t>1.2.2.14</t>
  </si>
  <si>
    <t>Dalyvavimas rajoninėse ir respublikinėse dainų ir šokių šventėse</t>
  </si>
  <si>
    <t>1.2.2.9</t>
  </si>
  <si>
    <t>4.2.3.16B</t>
  </si>
  <si>
    <t>4.2.3.16C</t>
  </si>
  <si>
    <t>1.3.1.9B</t>
  </si>
  <si>
    <t>Lėšos socialinėms išmokoms ir kompensacijoms administruoti</t>
  </si>
  <si>
    <t>1.3.1.6</t>
  </si>
  <si>
    <t>Nevyriausybinių organizacijų projektams soc. reabilitacijai finansuoti</t>
  </si>
  <si>
    <t>1.3.1.26</t>
  </si>
  <si>
    <t>Kretingos Marijos Tiškevičiūtės mokykla</t>
  </si>
  <si>
    <t>Valstybės investicijų programoje investiciniams projektams vykdyti</t>
  </si>
  <si>
    <t>I</t>
  </si>
  <si>
    <t>B</t>
  </si>
  <si>
    <t>D</t>
  </si>
  <si>
    <t>S</t>
  </si>
  <si>
    <t>P</t>
  </si>
  <si>
    <t>K</t>
  </si>
  <si>
    <t>V</t>
  </si>
  <si>
    <t xml:space="preserve">Galimybių vykdyti nenumatytas priemones užtikrinimas </t>
  </si>
  <si>
    <t>4.2.4.14</t>
  </si>
  <si>
    <t>1.3.2.2</t>
  </si>
  <si>
    <t>1.2.4.10</t>
  </si>
  <si>
    <t>Kretingos M. Daujoto pagrindinės mokyklos kapitalinis remontas (avarinės būklės likvidavimas)</t>
  </si>
  <si>
    <t>1.2.1.19</t>
  </si>
  <si>
    <t>U</t>
  </si>
  <si>
    <t>Specialioji tikslinė dotacija mokiniams, turintiems specialiųjų ugdymosi poreikių</t>
  </si>
  <si>
    <t>Seniūnijų programa (Nr.02)</t>
  </si>
  <si>
    <t>Bendroji programa (Nr.01)</t>
  </si>
  <si>
    <t>Žemės ūkio programa (Nr.03)</t>
  </si>
  <si>
    <t>Strateginio planavimo ir investicijų programa (Nr.04)</t>
  </si>
  <si>
    <t>Sveikatos apsaugos programa (Nr.06)</t>
  </si>
  <si>
    <t>Kultūros programa (Nr.07)</t>
  </si>
  <si>
    <t>Švietimo programa (Nr.08)</t>
  </si>
  <si>
    <t>Socialinės paramos programa (Nr.09)</t>
  </si>
  <si>
    <t>Jurgio Pabrėžos universitetinė gimnazija</t>
  </si>
  <si>
    <t>L</t>
  </si>
  <si>
    <t>Apyvartinės lėšos, skirtos kreditiniams įsiskolinimams dengti</t>
  </si>
  <si>
    <t>4.1.1.2</t>
  </si>
  <si>
    <t>Savivaldybės pastatų ir patalpų renovacija ir plėtra</t>
  </si>
  <si>
    <t>Vandens tiekimo ir nuotekų tvarkymo infrastruktūros plėtra Kretingos rajone (Jokūbave, Grūšlaukėje ir Salantuose)</t>
  </si>
  <si>
    <t>4.2.1.11</t>
  </si>
  <si>
    <t>2.3.1.3</t>
  </si>
  <si>
    <t>Turizmo viešinimo ir plėtros priemonių įgyvendinimas</t>
  </si>
  <si>
    <t>2.4.1.12</t>
  </si>
  <si>
    <t>Statybą leidžiančių dokumentų išdavimas</t>
  </si>
  <si>
    <t>4.1.1.9</t>
  </si>
  <si>
    <t>Salantų gimnazijos rekonstravimas ir aprūpinimas mokymo priemonėmis</t>
  </si>
  <si>
    <t>1.2.4.11</t>
  </si>
  <si>
    <t>F</t>
  </si>
  <si>
    <t>Studijų rėmimo programa</t>
  </si>
  <si>
    <t>2.1.2.3</t>
  </si>
  <si>
    <t>Kretingos rajono kultūros reprezentacinės veiklos plėtojimas</t>
  </si>
  <si>
    <t>2.2.1.2</t>
  </si>
  <si>
    <t>NVO projektų finansavimas</t>
  </si>
  <si>
    <t>Jaunimo politikos Kretingos rajone programos įgyvendinimas</t>
  </si>
  <si>
    <t>Jaunimo projektų finansavimas</t>
  </si>
  <si>
    <t>2.1.2.1</t>
  </si>
  <si>
    <t>2.1.1.4</t>
  </si>
  <si>
    <t>2.1.2.2</t>
  </si>
  <si>
    <t>4.2.3.16</t>
  </si>
  <si>
    <t>1.3.1.29</t>
  </si>
  <si>
    <t>1.1.4.5</t>
  </si>
  <si>
    <t>Naujų sporto, vaikų žaidimo aikštelių įrengimas ir esamų renovavimas</t>
  </si>
  <si>
    <t>1.1.4.1</t>
  </si>
  <si>
    <t>Kartenos mokykla-daugiafunkcis centras</t>
  </si>
  <si>
    <t>Vydmantų gimnazija</t>
  </si>
  <si>
    <t>Baublių mokykla-daugiafunkcis centras</t>
  </si>
  <si>
    <t>Rūdaičių mokykla</t>
  </si>
  <si>
    <t xml:space="preserve">Lopšelis-darželis "Pasaka" </t>
  </si>
  <si>
    <t>Mokykla-darželis "Žibutė"</t>
  </si>
  <si>
    <t>Savivaldybės aplinkos apsaugos rėmimo specialioji programa</t>
  </si>
  <si>
    <t>Sporto komplekso pastatymas</t>
  </si>
  <si>
    <t>1.1.4.4</t>
  </si>
  <si>
    <t>Paramos verslui skyrimo programos įgyvendinimas</t>
  </si>
  <si>
    <t>Naujos viešosios bibliotekos pastatymas</t>
  </si>
  <si>
    <t>2.2.4.1</t>
  </si>
  <si>
    <t>Vietinės reikšmės keliams ir gatvėms tiesti, rekonstruoti, taisyti (remontuoti), prižiūrėti ir saugaus eismo sąlygoms užtikrinti, iš jų:</t>
  </si>
  <si>
    <t>Automobilių aikštelės įrengimas prie Kretingos m. ligoninės pastato</t>
  </si>
  <si>
    <t>Valstybės garantijų nuomininkams vykdymas</t>
  </si>
  <si>
    <t>3.1.5.36</t>
  </si>
  <si>
    <t>4.2.3.9</t>
  </si>
  <si>
    <t>KPP</t>
  </si>
  <si>
    <t>Kretingos rajono kultūros paveldo apsaugos programos parengimas ir įgyvendinimas</t>
  </si>
  <si>
    <t>Etninės kultūros plėtros Kretingos rajone  programos parengimas ir įgyvendinimas</t>
  </si>
  <si>
    <t>Švietimo įstaigų remontas</t>
  </si>
  <si>
    <t>Švietimo įstaigų nemokamo maitinimo patiekalų gamybos išlaidos</t>
  </si>
  <si>
    <t>4.2.4.15</t>
  </si>
  <si>
    <t>1.2.4.40</t>
  </si>
  <si>
    <t>Neformaliojo vaikų švietimo programų finansavimas</t>
  </si>
  <si>
    <t>1.2.2.16</t>
  </si>
  <si>
    <t>Miesto stadiono priežiūra ir remontas</t>
  </si>
  <si>
    <t>VV</t>
  </si>
  <si>
    <t>VB lėšos pedagoginių darbuotojų skaičiaus optimizavimui</t>
  </si>
  <si>
    <t xml:space="preserve">Marijono Daujoto pagrindinė mokykla </t>
  </si>
  <si>
    <t>Vydmantų lopšelis-darželis "Pasagėlė"</t>
  </si>
  <si>
    <t>Simono Daukanto progimnazija</t>
  </si>
  <si>
    <t>Lopšelis-darželis "Eglutė"</t>
  </si>
  <si>
    <t>Speciali tikslinė dotacija vietinės reikšmės keliams ir gatvėms tiesti, rekonstruoti, taisyti (remontuoti), prižiūrėti ir saugaus eismo sąlygoms užtikrinti</t>
  </si>
  <si>
    <t>iš jų darbo užmokesčiui</t>
  </si>
  <si>
    <t>(tūkst. Eur)</t>
  </si>
  <si>
    <t>4.1.3.6</t>
  </si>
  <si>
    <t>Korupcijos prevencijos įgyvendinimo programa</t>
  </si>
  <si>
    <t>4.2.4.8</t>
  </si>
  <si>
    <t>Direktoriaus rezervas</t>
  </si>
  <si>
    <t>1.3.1.16</t>
  </si>
  <si>
    <t>Kapinių įrengimas</t>
  </si>
  <si>
    <t>4.2.2.6</t>
  </si>
  <si>
    <t>Seniūnaičių veiklos išlaidos</t>
  </si>
  <si>
    <t>Melioracijai, dirvoms kalkinti ir polderiams prižiūrėti</t>
  </si>
  <si>
    <t>4.2.1.14</t>
  </si>
  <si>
    <t>Tarptautinių projektų vykdymas</t>
  </si>
  <si>
    <t>2.2.5.10</t>
  </si>
  <si>
    <t>Tiškevičių koplyčios rekonstrukcija ir pritaikymas turizmui</t>
  </si>
  <si>
    <t>2.4.1.15</t>
  </si>
  <si>
    <t>Turizmo e-rinkodaros projektų įgyvendinimas</t>
  </si>
  <si>
    <t>3.1.6.2</t>
  </si>
  <si>
    <t>Energijos vartojimo efektyvumo didinimas viešuosiuose pastatuose</t>
  </si>
  <si>
    <t>2.4.1.10</t>
  </si>
  <si>
    <t>Klaipėdos regiono pasiekiamumo didinimas</t>
  </si>
  <si>
    <t>3.1.5.41</t>
  </si>
  <si>
    <t>Vietinės reikšmės kelių rekonstravimo ir remonto projetų finansavimas</t>
  </si>
  <si>
    <t>3.1.5.19</t>
  </si>
  <si>
    <t>Jablonskio g. rekonstrukcijos darbai</t>
  </si>
  <si>
    <t xml:space="preserve">Lengvatinis keleivių vežimas (kompensacija už socialiai remtinų asmenų, moksleivių pervežimus, nuostolius maršrutuose)                                                                </t>
  </si>
  <si>
    <t>4.1.1.5</t>
  </si>
  <si>
    <t>Savivaldybės valdomo turto vertinimas, inventorizavimas, teisinis registravimas</t>
  </si>
  <si>
    <t>4.1.3.7</t>
  </si>
  <si>
    <t>Savivaldybės kontroliuojamų UAB veiklos auditų atlikimas</t>
  </si>
  <si>
    <t>2.1.2.10</t>
  </si>
  <si>
    <t>Sodininkų bendrijų rėmimas</t>
  </si>
  <si>
    <t>2.2.1.21</t>
  </si>
  <si>
    <t>Lietuvos valstybės atkūrimo 100-mečio minėjimo programos įgyvendinimas</t>
  </si>
  <si>
    <t>E</t>
  </si>
  <si>
    <t>Patalpų remontas J.Pabrėžos g. 8, Kretingoje</t>
  </si>
  <si>
    <t>Vaikų ir paauglių socializacijos programų įgyvendinimas</t>
  </si>
  <si>
    <t>1.3.1.10</t>
  </si>
  <si>
    <t>1.3.2.3</t>
  </si>
  <si>
    <t>Kitų detaliųjų planų rengimas, kiti specialieji planai</t>
  </si>
  <si>
    <t>3.1.1.11</t>
  </si>
  <si>
    <t>Detaliųjų planų perkėlimas į GIS</t>
  </si>
  <si>
    <t>Kretingos rajono savivaldybės priešgaisrinė tarnyba</t>
  </si>
  <si>
    <t>Priešgaisrinių tarnybų organizavimas</t>
  </si>
  <si>
    <t>Kretingos rajono savivaldybės visuomenės sveikatos biuras</t>
  </si>
  <si>
    <t>1.1.3.3</t>
  </si>
  <si>
    <t>Mokinių visuomenės sveikatos priežiūros mokyklose užtikrinimas</t>
  </si>
  <si>
    <t>Visuomenės sveikatos stebėsenos ir stiprinimo užtikrinimas</t>
  </si>
  <si>
    <t>Grūšlaukės mokykla-daugiafunkcis centras</t>
  </si>
  <si>
    <t>Socialinės paramos mokiniams organizavimas</t>
  </si>
  <si>
    <t>Kretingos rajono švietimo centras</t>
  </si>
  <si>
    <t>Specialioji tikslinė dotacija mokinio krepšeliui finansuoti (09.05.01.02.)</t>
  </si>
  <si>
    <t>Specialioji tikslinė dotacija mokinio krepšeliui finansuoti (09.05.01.03.)</t>
  </si>
  <si>
    <t>Asociacijų mokesčiai</t>
  </si>
  <si>
    <t>Darbo užmokesčio dalies grąžinimo valstybės tarnautojams (dėl ekonominės krizės neproporcingo sumažinimo) išlaidos (BDK)</t>
  </si>
  <si>
    <t>VB lėšos darbuotojų darbo apmokėjimo įstatymui įgyvendinti</t>
  </si>
  <si>
    <t>BP</t>
  </si>
  <si>
    <t>Savivaldybės ir socialinių būstų/patalpų remontas ir plėtra</t>
  </si>
  <si>
    <t>Aplinkos tvarkymas (kreditiniams įsiskolinimams dengti)</t>
  </si>
  <si>
    <t>Miesto ir rajono gyvenviečių gatvių apšvietimo sistemų modernizavimas ir plėtra</t>
  </si>
  <si>
    <t>3.1.2.3</t>
  </si>
  <si>
    <t>3.1.4.9V</t>
  </si>
  <si>
    <t>Vydmantų seniūnija</t>
  </si>
  <si>
    <t>4.2.2.2V</t>
  </si>
  <si>
    <t xml:space="preserve">STD  privalomųjų biologinio saugumo priemonių neversliniuose kiaulininkystės ūkiuose taikymo įvertinimo ir sklaidos apie afrikinį kiaulių marą organizavimo išlaidoms </t>
  </si>
  <si>
    <t>Kartenos katalikiškosios slaugos ir palaikomojo gydymo ligoninės rekonstrukcija ir gyvenamosios aplinkos sutvarkymas</t>
  </si>
  <si>
    <t>1.1.1.2</t>
  </si>
  <si>
    <t>Bendruomenių projektų finansavimas</t>
  </si>
  <si>
    <t>Savivaldybei priklausančių pastatų ir patalpų paskirties keitimo projektų parengimas</t>
  </si>
  <si>
    <t>4.1.1.8</t>
  </si>
  <si>
    <t>Kretingos Marijos Tiškevičiūtės mokyklos modernizavimas</t>
  </si>
  <si>
    <t>1.2.4.13</t>
  </si>
  <si>
    <t>Nakvynės namų steigimas Kretingos rajono savivaldybėje</t>
  </si>
  <si>
    <t>1.3.1.30</t>
  </si>
  <si>
    <t>Kretingos rajono turizmo informacinės infrastruktūros kūrimas</t>
  </si>
  <si>
    <t>2.4.1.1</t>
  </si>
  <si>
    <t>Kūlupėnų, Darbėnų ir Salantų gyvenamųjų vietovių atnaujinimas</t>
  </si>
  <si>
    <t>3.1.6.1</t>
  </si>
  <si>
    <t>Eismo saugos ir aplinkos apsaugos priemonių diegimas vietinės reikšmės keliuose Kretingos r.</t>
  </si>
  <si>
    <t>3.1.5.42</t>
  </si>
  <si>
    <t>Kretingos rajono vietinio susisiekimo viešojo transporto priemonių parko atnaujinimas</t>
  </si>
  <si>
    <t>3.1.5.45</t>
  </si>
  <si>
    <t>Geriamojo vandens tiekimo ir nuotekų tvarkymo infrastruktūros rekonstravimas ir plėtra Kretingos rajone</t>
  </si>
  <si>
    <t>4.2.1.13</t>
  </si>
  <si>
    <t>Valstybės biudžeto lėšos, iš jų:</t>
  </si>
  <si>
    <t>Europos Sąjungos finansinės paramos lėšos, iš jų:</t>
  </si>
  <si>
    <t>Grafų Tiškevičių šeimos koplyčios-mauzoliejaus renovavimas ir pritaikymas edukacinei veiklai bei kultūriniam turizmui</t>
  </si>
  <si>
    <t>Valstybės investicijų programoje investiciniams proektams vykdyti, iš jų:</t>
  </si>
  <si>
    <t>Skolintos lėšos investiciniams projektams finansuoti, iš jų:</t>
  </si>
  <si>
    <t>Daugiabučių namų savininkų bendrijų steigimo, modernizavimo  skatinimas</t>
  </si>
  <si>
    <t>3.1.3.2</t>
  </si>
  <si>
    <t>Žemaitės al. (ruože nuo 134,53 iki 135,93 km) rekonstrukcija</t>
  </si>
  <si>
    <t>3.1.5.28</t>
  </si>
  <si>
    <t>Vietinių kelių bei gatvių projektavimas, tiesimas, rekonstrukcija, remontas</t>
  </si>
  <si>
    <t>3.1.5.47</t>
  </si>
  <si>
    <t>Pėsčiųjų ir dviratininkų susisiekimo sąlygų gerinimas Taikos g., Kretingos m.</t>
  </si>
  <si>
    <t>3.1.5.44</t>
  </si>
  <si>
    <t>N</t>
  </si>
  <si>
    <t>Vietinių kelių bei gatvių priežiūra</t>
  </si>
  <si>
    <t>3.1.5.46</t>
  </si>
  <si>
    <t>Neveiksnių asmenų būklės peržiūrėjimui</t>
  </si>
  <si>
    <t>1.1.2.7</t>
  </si>
  <si>
    <t>Kretingos miesto šventės renginių organizavimas</t>
  </si>
  <si>
    <t>VB lėšos pedagoginių darbuotojų darbo apmokėjimo sąlygoms gerinti (VŠĮ Pranciškonų gimnazija)</t>
  </si>
  <si>
    <t>Mokyklinės dokumentacijos ir programinės įrangos įsigijimas ir administravimas, renginių mokyklos bendruomenei bei mokinių su negalia kelionių organizavimas</t>
  </si>
  <si>
    <t>Neformaliojo suaugusiųjų ir tęstinių studijų finansavimas</t>
  </si>
  <si>
    <t>Jaunimo politikos Kretingos r. programos įgyvendinimas</t>
  </si>
  <si>
    <t>Trumpalaikiai įsiskolinimai už kompensacijas būstui</t>
  </si>
  <si>
    <t xml:space="preserve">Trumpalaikiai įsiskolinimai už socialines pašalpas </t>
  </si>
  <si>
    <t>Kompensacijos būstui</t>
  </si>
  <si>
    <t>Projekto "Maisto iš intervencinių atsargų teikimas labiausiai nepasiturintiems asmenims" įgyvendinimas</t>
  </si>
  <si>
    <t>Išmokos už globojamus šeimose vaikus</t>
  </si>
  <si>
    <t>1.3.1.31</t>
  </si>
  <si>
    <t>Naujų sporto, vaikų žaidimo aikštelių įrengimas ir esamų renovavimas ir infrastruktūros tvarkymas</t>
  </si>
  <si>
    <t>ZP</t>
  </si>
  <si>
    <t>Kretingos rajono ir Kretingos miesto bendrojo plano atnaujinimas</t>
  </si>
  <si>
    <t>3.1.1.10</t>
  </si>
  <si>
    <t>Žemės paėmimas visuomenės poreikiams</t>
  </si>
  <si>
    <t>3.1.1.8</t>
  </si>
  <si>
    <t xml:space="preserve">Detaliųjų planų, žemės sklypų formavimo ir pertvarkymo projektų rengimas </t>
  </si>
  <si>
    <t>VB lėšos darbuotojų darbo apmokėjimo įstatymui laipsniškai įgyvendinti</t>
  </si>
  <si>
    <t>VB lėšos pedagoginių darbuotojų darbo apmokėjimo sąlygoms gerinti</t>
  </si>
  <si>
    <t>Trumpalaikiai įsiskolinimai už komunalines paslaugas</t>
  </si>
  <si>
    <t>Psichologinės pagalbos prieinamumui didinti</t>
  </si>
  <si>
    <t>VB lėšos psichologinės pagalbos prieinamumui didinti</t>
  </si>
  <si>
    <t>Europos Sąjungos finansinės paramos lėšos</t>
  </si>
  <si>
    <t xml:space="preserve">Žemės pardavimo pajamos </t>
  </si>
  <si>
    <t xml:space="preserve">Biudžeto apyvartinių lėšų likutis, nukreiptas valstybės garantijoms nuomininkams vykdyti </t>
  </si>
  <si>
    <t>Socialinio būsto plėtros fondo lėšos</t>
  </si>
  <si>
    <t>Valstybės biudžeto lėšos neformaliam vaikų švietimui</t>
  </si>
  <si>
    <t>BDK Darbo užmokesčio dalies grąžinimo valstybės tarnautojams (dėl ekonominės krizės neproporcingo sumažinimo) išlaidos</t>
  </si>
  <si>
    <t>STD  privalomųjų biologinio saugumo priemonių neversliniuose kiaulininkystės ūkiuose taikymo įvertinimo ir sklaidos apie afrikinį kiaulių marą organizavimo išlaidoms</t>
  </si>
  <si>
    <t>Valstybės biudžeto lėšų dotacija Kretingos rajono savivaldybės administracijos įgyvendinamo projekto Nr. 05.3.2-APVA-R-014-31-0005 „Geriamojo vandens tiekimo ir nuotekų tvarkymo infrastruktūros rekonstravimas ir plėtra  Kretingos rajone“ nuosavų lėšų daliai</t>
  </si>
  <si>
    <t>Valstybės biudžeto lėšos, skirtos modernizavimo programai įgyvendinti Kretingos Marijos Tiškevičiūtės mokykloje</t>
  </si>
  <si>
    <t>VB lėšos psichologinės pagalbos prieinamumo didinimui</t>
  </si>
  <si>
    <t>Iš viso išlaidų</t>
  </si>
  <si>
    <t>Finansinių įsipareigojimų vykdymas (paskolų grąžinimas)</t>
  </si>
  <si>
    <t>Specialioji tikslinė dotacija mokinio krepšeliui finansuoti (VšĮ Pranciškonų gimnazijai), iš jos:</t>
  </si>
  <si>
    <t>Savivaldybės kontrolės ir audito tarnyba</t>
  </si>
  <si>
    <t>Vietinio ūkio ir turto valdymo programa (Nr.05)</t>
  </si>
  <si>
    <t xml:space="preserve">Kretingos rajono savivaldybės 2017 metų biudžeto išlaidų vykdymo ataskaita </t>
  </si>
  <si>
    <t>Kompensacijos dėl būsto nuomos ar išperkamosios būsto nuomos mokesčių daliai padengti</t>
  </si>
  <si>
    <t>PATVIRTINTA</t>
  </si>
  <si>
    <t>priedas</t>
  </si>
  <si>
    <t>pagal programas, asignavimų valdytojus, priemones</t>
  </si>
  <si>
    <t>2018 m. rugsėjo 27 d. sprendimu Nr. T2-246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</si>
</sst>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6" formatCode="0.000"/>
  </numFmts>
  <fonts count="42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9"/>
      <name val="Arial"/>
      <family val="2"/>
      <charset val="186"/>
    </font>
    <font>
      <sz val="8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b/>
      <i/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9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sz val="9"/>
      <color indexed="17"/>
      <name val="Arial"/>
      <family val="2"/>
      <charset val="186"/>
    </font>
    <font>
      <sz val="9"/>
      <color indexed="17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17"/>
      <name val="Arial"/>
      <family val="2"/>
      <charset val="186"/>
    </font>
    <font>
      <b/>
      <sz val="9"/>
      <color indexed="17"/>
      <name val="Arial"/>
      <family val="2"/>
      <charset val="186"/>
    </font>
    <font>
      <i/>
      <sz val="9"/>
      <name val="Arial"/>
      <family val="2"/>
      <charset val="186"/>
    </font>
    <font>
      <sz val="8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12"/>
      <name val="Arial"/>
      <family val="2"/>
      <charset val="186"/>
    </font>
    <font>
      <sz val="12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color indexed="17"/>
      <name val="Arial"/>
      <family val="2"/>
      <charset val="186"/>
    </font>
    <font>
      <sz val="8"/>
      <name val="Times New Roman"/>
      <family val="1"/>
      <charset val="186"/>
    </font>
    <font>
      <i/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  <font>
      <sz val="9"/>
      <color rgb="FF00B05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72" fontId="0" fillId="0" borderId="0" xfId="0" applyNumberFormat="1"/>
    <xf numFmtId="172" fontId="0" fillId="0" borderId="0" xfId="0" applyNumberFormat="1" applyBorder="1"/>
    <xf numFmtId="0" fontId="0" fillId="0" borderId="0" xfId="0" applyBorder="1"/>
    <xf numFmtId="0" fontId="8" fillId="0" borderId="0" xfId="0" applyFont="1"/>
    <xf numFmtId="0" fontId="10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Border="1"/>
    <xf numFmtId="172" fontId="6" fillId="0" borderId="0" xfId="0" applyNumberFormat="1" applyFont="1" applyFill="1" applyBorder="1" applyAlignment="1">
      <alignment horizontal="right"/>
    </xf>
    <xf numFmtId="172" fontId="17" fillId="0" borderId="0" xfId="0" applyNumberFormat="1" applyFont="1" applyBorder="1"/>
    <xf numFmtId="172" fontId="16" fillId="0" borderId="1" xfId="0" applyNumberFormat="1" applyFont="1" applyFill="1" applyBorder="1" applyAlignment="1">
      <alignment horizontal="right"/>
    </xf>
    <xf numFmtId="172" fontId="5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right"/>
    </xf>
    <xf numFmtId="172" fontId="6" fillId="0" borderId="1" xfId="0" applyNumberFormat="1" applyFont="1" applyFill="1" applyBorder="1" applyAlignment="1">
      <alignment horizontal="right"/>
    </xf>
    <xf numFmtId="172" fontId="4" fillId="0" borderId="1" xfId="0" applyNumberFormat="1" applyFont="1" applyFill="1" applyBorder="1" applyAlignment="1">
      <alignment horizontal="right"/>
    </xf>
    <xf numFmtId="0" fontId="15" fillId="0" borderId="0" xfId="0" applyFont="1"/>
    <xf numFmtId="172" fontId="13" fillId="0" borderId="1" xfId="0" applyNumberFormat="1" applyFont="1" applyFill="1" applyBorder="1" applyAlignment="1">
      <alignment horizontal="right"/>
    </xf>
    <xf numFmtId="172" fontId="22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/>
    <xf numFmtId="172" fontId="11" fillId="0" borderId="0" xfId="0" applyNumberFormat="1" applyFont="1" applyFill="1" applyBorder="1"/>
    <xf numFmtId="176" fontId="14" fillId="0" borderId="0" xfId="0" applyNumberFormat="1" applyFont="1" applyFill="1" applyBorder="1" applyAlignment="1">
      <alignment horizontal="left"/>
    </xf>
    <xf numFmtId="176" fontId="18" fillId="0" borderId="0" xfId="0" applyNumberFormat="1" applyFont="1" applyBorder="1"/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172" fontId="20" fillId="0" borderId="0" xfId="0" applyNumberFormat="1" applyFont="1" applyBorder="1"/>
    <xf numFmtId="172" fontId="11" fillId="0" borderId="0" xfId="0" applyNumberFormat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172" fontId="9" fillId="0" borderId="0" xfId="0" applyNumberFormat="1" applyFont="1" applyBorder="1"/>
    <xf numFmtId="176" fontId="24" fillId="0" borderId="0" xfId="0" applyNumberFormat="1" applyFont="1"/>
    <xf numFmtId="172" fontId="8" fillId="0" borderId="0" xfId="0" applyNumberFormat="1" applyFont="1"/>
    <xf numFmtId="2" fontId="0" fillId="0" borderId="0" xfId="0" applyNumberFormat="1" applyBorder="1"/>
    <xf numFmtId="172" fontId="16" fillId="0" borderId="0" xfId="0" applyNumberFormat="1" applyFont="1" applyFill="1" applyBorder="1" applyAlignment="1">
      <alignment horizontal="right" vertical="center"/>
    </xf>
    <xf numFmtId="172" fontId="16" fillId="0" borderId="0" xfId="0" applyNumberFormat="1" applyFont="1" applyFill="1" applyBorder="1" applyAlignment="1">
      <alignment horizontal="right"/>
    </xf>
    <xf numFmtId="172" fontId="13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172" fontId="4" fillId="0" borderId="0" xfId="0" applyNumberFormat="1" applyFont="1" applyFill="1" applyBorder="1" applyAlignment="1">
      <alignment horizontal="right"/>
    </xf>
    <xf numFmtId="172" fontId="22" fillId="0" borderId="0" xfId="0" applyNumberFormat="1" applyFont="1" applyFill="1" applyBorder="1" applyAlignment="1">
      <alignment horizontal="right"/>
    </xf>
    <xf numFmtId="172" fontId="10" fillId="0" borderId="0" xfId="0" applyNumberFormat="1" applyFont="1"/>
    <xf numFmtId="49" fontId="0" fillId="0" borderId="0" xfId="0" applyNumberFormat="1"/>
    <xf numFmtId="0" fontId="9" fillId="0" borderId="0" xfId="0" applyFont="1"/>
    <xf numFmtId="0" fontId="37" fillId="0" borderId="0" xfId="0" applyFont="1"/>
    <xf numFmtId="172" fontId="37" fillId="0" borderId="0" xfId="0" applyNumberFormat="1" applyFont="1"/>
    <xf numFmtId="172" fontId="38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172" fontId="9" fillId="0" borderId="0" xfId="0" applyNumberFormat="1" applyFont="1"/>
    <xf numFmtId="0" fontId="25" fillId="0" borderId="0" xfId="0" applyFont="1" applyBorder="1" applyAlignment="1">
      <alignment horizontal="center" wrapText="1"/>
    </xf>
    <xf numFmtId="172" fontId="25" fillId="0" borderId="0" xfId="0" applyNumberFormat="1" applyFont="1" applyBorder="1" applyAlignment="1">
      <alignment horizontal="center" vertical="center" wrapText="1"/>
    </xf>
    <xf numFmtId="172" fontId="25" fillId="0" borderId="0" xfId="0" applyNumberFormat="1" applyFont="1" applyBorder="1" applyAlignment="1">
      <alignment horizontal="center"/>
    </xf>
    <xf numFmtId="172" fontId="25" fillId="0" borderId="0" xfId="0" applyNumberFormat="1" applyFont="1" applyBorder="1" applyAlignment="1">
      <alignment horizontal="center" wrapText="1"/>
    </xf>
    <xf numFmtId="0" fontId="25" fillId="0" borderId="0" xfId="0" applyFont="1" applyBorder="1" applyAlignment="1">
      <alignment horizontal="center" vertical="justify"/>
    </xf>
    <xf numFmtId="0" fontId="25" fillId="0" borderId="0" xfId="0" applyFont="1" applyBorder="1" applyAlignment="1">
      <alignment horizontal="left" vertical="center" wrapText="1"/>
    </xf>
    <xf numFmtId="0" fontId="0" fillId="3" borderId="0" xfId="0" applyFill="1"/>
    <xf numFmtId="2" fontId="21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9" fillId="0" borderId="0" xfId="0" applyFont="1"/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wrapText="1"/>
    </xf>
    <xf numFmtId="0" fontId="29" fillId="0" borderId="3" xfId="0" applyFont="1" applyBorder="1"/>
    <xf numFmtId="0" fontId="28" fillId="0" borderId="3" xfId="0" applyFont="1" applyBorder="1"/>
    <xf numFmtId="0" fontId="29" fillId="0" borderId="3" xfId="0" applyFont="1" applyBorder="1" applyAlignment="1">
      <alignment wrapText="1"/>
    </xf>
    <xf numFmtId="0" fontId="29" fillId="0" borderId="2" xfId="0" applyFont="1" applyBorder="1" applyAlignment="1">
      <alignment horizontal="center" wrapText="1"/>
    </xf>
    <xf numFmtId="0" fontId="28" fillId="0" borderId="4" xfId="0" applyFont="1" applyBorder="1" applyAlignment="1">
      <alignment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/>
    <xf numFmtId="0" fontId="28" fillId="0" borderId="5" xfId="0" applyFont="1" applyBorder="1" applyAlignment="1"/>
    <xf numFmtId="0" fontId="28" fillId="0" borderId="5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8" fillId="0" borderId="7" xfId="0" applyFont="1" applyBorder="1" applyAlignment="1">
      <alignment wrapText="1"/>
    </xf>
    <xf numFmtId="0" fontId="40" fillId="0" borderId="2" xfId="0" applyFont="1" applyBorder="1" applyAlignment="1">
      <alignment horizontal="center" wrapText="1"/>
    </xf>
    <xf numFmtId="0" fontId="28" fillId="0" borderId="6" xfId="0" applyFont="1" applyBorder="1"/>
    <xf numFmtId="0" fontId="29" fillId="0" borderId="2" xfId="0" applyFont="1" applyBorder="1" applyAlignment="1">
      <alignment horizontal="center"/>
    </xf>
    <xf numFmtId="0" fontId="29" fillId="0" borderId="6" xfId="0" applyFont="1" applyBorder="1"/>
    <xf numFmtId="0" fontId="26" fillId="0" borderId="2" xfId="0" applyFont="1" applyBorder="1" applyAlignment="1">
      <alignment horizontal="center"/>
    </xf>
    <xf numFmtId="0" fontId="29" fillId="0" borderId="6" xfId="0" applyFont="1" applyBorder="1" applyAlignment="1">
      <alignment wrapText="1"/>
    </xf>
    <xf numFmtId="0" fontId="28" fillId="0" borderId="8" xfId="0" applyFont="1" applyBorder="1" applyAlignment="1">
      <alignment horizontal="center"/>
    </xf>
    <xf numFmtId="49" fontId="28" fillId="0" borderId="2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wrapText="1"/>
    </xf>
    <xf numFmtId="0" fontId="29" fillId="2" borderId="8" xfId="0" applyFont="1" applyFill="1" applyBorder="1" applyAlignment="1">
      <alignment horizontal="center" wrapText="1"/>
    </xf>
    <xf numFmtId="0" fontId="28" fillId="2" borderId="8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wrapText="1"/>
    </xf>
    <xf numFmtId="0" fontId="28" fillId="0" borderId="8" xfId="0" applyFont="1" applyBorder="1" applyAlignment="1">
      <alignment horizontal="center" vertical="justify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justify"/>
    </xf>
    <xf numFmtId="0" fontId="28" fillId="0" borderId="0" xfId="0" applyFont="1" applyFill="1" applyBorder="1" applyAlignment="1">
      <alignment wrapText="1"/>
    </xf>
    <xf numFmtId="0" fontId="27" fillId="0" borderId="2" xfId="0" applyFont="1" applyBorder="1" applyAlignment="1">
      <alignment horizontal="center" wrapText="1"/>
    </xf>
    <xf numFmtId="0" fontId="28" fillId="0" borderId="2" xfId="0" applyFont="1" applyBorder="1"/>
    <xf numFmtId="0" fontId="28" fillId="0" borderId="6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8" xfId="0" applyFont="1" applyBorder="1"/>
    <xf numFmtId="0" fontId="27" fillId="0" borderId="2" xfId="0" applyFont="1" applyBorder="1"/>
    <xf numFmtId="0" fontId="29" fillId="2" borderId="2" xfId="0" applyFont="1" applyFill="1" applyBorder="1" applyAlignment="1">
      <alignment horizontal="center" wrapText="1"/>
    </xf>
    <xf numFmtId="0" fontId="29" fillId="0" borderId="2" xfId="0" applyFont="1" applyBorder="1" applyAlignment="1">
      <alignment wrapText="1"/>
    </xf>
    <xf numFmtId="0" fontId="28" fillId="0" borderId="2" xfId="0" applyFont="1" applyBorder="1" applyAlignment="1">
      <alignment horizontal="left" wrapText="1"/>
    </xf>
    <xf numFmtId="0" fontId="29" fillId="0" borderId="2" xfId="0" applyFont="1" applyBorder="1" applyAlignment="1">
      <alignment horizontal="center" vertical="justify"/>
    </xf>
    <xf numFmtId="0" fontId="28" fillId="0" borderId="2" xfId="0" applyFont="1" applyBorder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/>
    </xf>
    <xf numFmtId="172" fontId="38" fillId="0" borderId="0" xfId="0" applyNumberFormat="1" applyFont="1"/>
    <xf numFmtId="0" fontId="28" fillId="0" borderId="2" xfId="0" applyFont="1" applyBorder="1" applyAlignment="1">
      <alignment horizontal="left" vertical="center" wrapText="1"/>
    </xf>
    <xf numFmtId="172" fontId="27" fillId="0" borderId="2" xfId="0" applyNumberFormat="1" applyFont="1" applyBorder="1" applyAlignment="1">
      <alignment horizontal="center" vertical="center" wrapText="1"/>
    </xf>
    <xf numFmtId="172" fontId="27" fillId="0" borderId="2" xfId="0" applyNumberFormat="1" applyFont="1" applyBorder="1" applyAlignment="1">
      <alignment horizontal="center" vertical="center"/>
    </xf>
    <xf numFmtId="172" fontId="28" fillId="0" borderId="2" xfId="0" applyNumberFormat="1" applyFont="1" applyBorder="1" applyAlignment="1">
      <alignment horizontal="center" vertical="center" wrapText="1"/>
    </xf>
    <xf numFmtId="172" fontId="28" fillId="0" borderId="2" xfId="0" applyNumberFormat="1" applyFont="1" applyBorder="1" applyAlignment="1">
      <alignment horizontal="center" vertical="center"/>
    </xf>
    <xf numFmtId="172" fontId="29" fillId="0" borderId="2" xfId="0" applyNumberFormat="1" applyFont="1" applyBorder="1" applyAlignment="1">
      <alignment horizontal="center" vertical="center" wrapText="1"/>
    </xf>
    <xf numFmtId="172" fontId="29" fillId="0" borderId="2" xfId="0" applyNumberFormat="1" applyFont="1" applyBorder="1" applyAlignment="1">
      <alignment horizontal="center" vertical="center"/>
    </xf>
    <xf numFmtId="172" fontId="28" fillId="0" borderId="2" xfId="0" applyNumberFormat="1" applyFont="1" applyBorder="1" applyAlignment="1">
      <alignment horizontal="center"/>
    </xf>
    <xf numFmtId="172" fontId="28" fillId="0" borderId="2" xfId="0" applyNumberFormat="1" applyFont="1" applyBorder="1" applyAlignment="1">
      <alignment horizontal="center" wrapText="1"/>
    </xf>
    <xf numFmtId="172" fontId="29" fillId="0" borderId="2" xfId="0" applyNumberFormat="1" applyFont="1" applyBorder="1" applyAlignment="1">
      <alignment horizontal="center"/>
    </xf>
    <xf numFmtId="172" fontId="40" fillId="0" borderId="2" xfId="0" applyNumberFormat="1" applyFont="1" applyBorder="1" applyAlignment="1">
      <alignment horizontal="center"/>
    </xf>
    <xf numFmtId="172" fontId="29" fillId="0" borderId="2" xfId="0" applyNumberFormat="1" applyFont="1" applyBorder="1" applyAlignment="1">
      <alignment horizontal="center" wrapText="1"/>
    </xf>
    <xf numFmtId="172" fontId="27" fillId="0" borderId="2" xfId="0" applyNumberFormat="1" applyFont="1" applyBorder="1" applyAlignment="1">
      <alignment horizontal="center"/>
    </xf>
    <xf numFmtId="172" fontId="28" fillId="2" borderId="2" xfId="0" applyNumberFormat="1" applyFont="1" applyFill="1" applyBorder="1" applyAlignment="1">
      <alignment horizontal="center" vertical="center"/>
    </xf>
    <xf numFmtId="172" fontId="27" fillId="2" borderId="2" xfId="0" applyNumberFormat="1" applyFont="1" applyFill="1" applyBorder="1" applyAlignment="1">
      <alignment horizontal="center" vertical="center"/>
    </xf>
    <xf numFmtId="172" fontId="29" fillId="2" borderId="2" xfId="0" applyNumberFormat="1" applyFont="1" applyFill="1" applyBorder="1" applyAlignment="1">
      <alignment horizontal="center" vertical="center"/>
    </xf>
    <xf numFmtId="172" fontId="28" fillId="2" borderId="2" xfId="0" applyNumberFormat="1" applyFont="1" applyFill="1" applyBorder="1" applyAlignment="1">
      <alignment horizontal="center"/>
    </xf>
    <xf numFmtId="172" fontId="28" fillId="0" borderId="8" xfId="0" applyNumberFormat="1" applyFont="1" applyBorder="1" applyAlignment="1">
      <alignment horizontal="center"/>
    </xf>
    <xf numFmtId="172" fontId="28" fillId="0" borderId="2" xfId="0" applyNumberFormat="1" applyFont="1" applyBorder="1" applyAlignment="1">
      <alignment horizontal="right" wrapText="1"/>
    </xf>
    <xf numFmtId="172" fontId="28" fillId="0" borderId="2" xfId="0" applyNumberFormat="1" applyFont="1" applyBorder="1" applyAlignment="1">
      <alignment horizontal="right"/>
    </xf>
    <xf numFmtId="172" fontId="28" fillId="3" borderId="2" xfId="0" applyNumberFormat="1" applyFont="1" applyFill="1" applyBorder="1" applyAlignment="1">
      <alignment horizontal="center" vertical="center"/>
    </xf>
    <xf numFmtId="172" fontId="41" fillId="0" borderId="2" xfId="0" applyNumberFormat="1" applyFont="1" applyBorder="1" applyAlignment="1">
      <alignment horizontal="center" vertical="center" wrapText="1"/>
    </xf>
    <xf numFmtId="172" fontId="28" fillId="0" borderId="2" xfId="0" applyNumberFormat="1" applyFont="1" applyBorder="1"/>
    <xf numFmtId="0" fontId="29" fillId="0" borderId="8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3" fillId="0" borderId="6" xfId="0" applyFont="1" applyBorder="1" applyAlignment="1">
      <alignment wrapText="1"/>
    </xf>
    <xf numFmtId="2" fontId="28" fillId="0" borderId="2" xfId="0" applyNumberFormat="1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 wrapText="1"/>
    </xf>
    <xf numFmtId="172" fontId="30" fillId="0" borderId="1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29" fillId="0" borderId="8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172" fontId="3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72" fontId="7" fillId="0" borderId="0" xfId="0" applyNumberFormat="1" applyFont="1"/>
    <xf numFmtId="0" fontId="28" fillId="0" borderId="8" xfId="0" applyFont="1" applyBorder="1" applyAlignment="1">
      <alignment horizontal="center" wrapText="1"/>
    </xf>
    <xf numFmtId="0" fontId="28" fillId="0" borderId="8" xfId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9" fillId="0" borderId="8" xfId="0" applyFont="1" applyBorder="1" applyAlignment="1">
      <alignment horizontal="center" vertical="justify"/>
    </xf>
    <xf numFmtId="0" fontId="29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49" fontId="28" fillId="0" borderId="2" xfId="0" applyNumberFormat="1" applyFont="1" applyBorder="1" applyAlignment="1">
      <alignment horizontal="center" vertical="top"/>
    </xf>
    <xf numFmtId="0" fontId="28" fillId="0" borderId="9" xfId="0" applyFont="1" applyBorder="1" applyAlignment="1">
      <alignment horizontal="left" wrapText="1"/>
    </xf>
    <xf numFmtId="0" fontId="37" fillId="3" borderId="0" xfId="0" applyFont="1" applyFill="1"/>
    <xf numFmtId="0" fontId="28" fillId="3" borderId="3" xfId="0" applyFont="1" applyFill="1" applyBorder="1" applyAlignment="1">
      <alignment wrapText="1"/>
    </xf>
    <xf numFmtId="0" fontId="28" fillId="3" borderId="3" xfId="0" applyFont="1" applyFill="1" applyBorder="1"/>
    <xf numFmtId="0" fontId="28" fillId="2" borderId="2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0" fontId="28" fillId="3" borderId="2" xfId="0" applyFont="1" applyFill="1" applyBorder="1" applyAlignment="1">
      <alignment wrapText="1"/>
    </xf>
    <xf numFmtId="0" fontId="28" fillId="0" borderId="8" xfId="0" applyFont="1" applyBorder="1" applyAlignment="1">
      <alignment wrapText="1"/>
    </xf>
    <xf numFmtId="0" fontId="28" fillId="3" borderId="10" xfId="0" applyFont="1" applyFill="1" applyBorder="1" applyAlignment="1">
      <alignment horizontal="center" wrapText="1"/>
    </xf>
    <xf numFmtId="0" fontId="28" fillId="0" borderId="0" xfId="0" applyFont="1" applyBorder="1"/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172" fontId="40" fillId="0" borderId="0" xfId="0" applyNumberFormat="1" applyFont="1" applyBorder="1" applyAlignment="1">
      <alignment horizontal="center" wrapText="1"/>
    </xf>
    <xf numFmtId="172" fontId="28" fillId="0" borderId="0" xfId="0" applyNumberFormat="1" applyFont="1" applyBorder="1"/>
    <xf numFmtId="0" fontId="28" fillId="0" borderId="11" xfId="0" applyFont="1" applyBorder="1" applyAlignment="1">
      <alignment wrapText="1"/>
    </xf>
    <xf numFmtId="2" fontId="29" fillId="0" borderId="2" xfId="0" applyNumberFormat="1" applyFont="1" applyBorder="1" applyAlignment="1">
      <alignment horizontal="center"/>
    </xf>
    <xf numFmtId="172" fontId="28" fillId="0" borderId="0" xfId="0" applyNumberFormat="1" applyFont="1" applyFill="1" applyBorder="1" applyAlignment="1">
      <alignment horizontal="center" vertical="center" wrapText="1"/>
    </xf>
    <xf numFmtId="172" fontId="41" fillId="0" borderId="2" xfId="0" applyNumberFormat="1" applyFont="1" applyBorder="1" applyAlignment="1">
      <alignment horizontal="center"/>
    </xf>
    <xf numFmtId="0" fontId="33" fillId="0" borderId="3" xfId="0" applyFont="1" applyBorder="1"/>
    <xf numFmtId="172" fontId="34" fillId="0" borderId="2" xfId="0" applyNumberFormat="1" applyFont="1" applyBorder="1" applyAlignment="1">
      <alignment horizontal="center" vertical="center" wrapText="1"/>
    </xf>
    <xf numFmtId="172" fontId="34" fillId="0" borderId="2" xfId="0" applyNumberFormat="1" applyFont="1" applyBorder="1" applyAlignment="1">
      <alignment horizontal="center" vertical="center"/>
    </xf>
    <xf numFmtId="172" fontId="33" fillId="0" borderId="2" xfId="0" applyNumberFormat="1" applyFont="1" applyBorder="1" applyAlignment="1">
      <alignment horizontal="center" vertical="center" wrapText="1"/>
    </xf>
    <xf numFmtId="172" fontId="33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wrapText="1"/>
    </xf>
    <xf numFmtId="0" fontId="34" fillId="0" borderId="3" xfId="0" applyFont="1" applyBorder="1"/>
    <xf numFmtId="0" fontId="34" fillId="0" borderId="3" xfId="0" applyFont="1" applyBorder="1" applyAlignment="1">
      <alignment wrapText="1"/>
    </xf>
    <xf numFmtId="0" fontId="34" fillId="0" borderId="2" xfId="0" applyFont="1" applyBorder="1" applyAlignment="1">
      <alignment horizontal="center"/>
    </xf>
    <xf numFmtId="172" fontId="34" fillId="0" borderId="2" xfId="0" applyNumberFormat="1" applyFont="1" applyBorder="1" applyAlignment="1">
      <alignment horizontal="center" wrapText="1"/>
    </xf>
    <xf numFmtId="172" fontId="34" fillId="0" borderId="2" xfId="0" applyNumberFormat="1" applyFont="1" applyBorder="1" applyAlignment="1">
      <alignment horizontal="center"/>
    </xf>
    <xf numFmtId="172" fontId="33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wrapText="1"/>
    </xf>
    <xf numFmtId="172" fontId="34" fillId="2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3" fillId="2" borderId="2" xfId="0" applyFont="1" applyFill="1" applyBorder="1"/>
    <xf numFmtId="0" fontId="33" fillId="0" borderId="2" xfId="0" applyFont="1" applyBorder="1" applyAlignment="1">
      <alignment horizontal="center" vertical="center"/>
    </xf>
    <xf numFmtId="172" fontId="33" fillId="0" borderId="2" xfId="0" applyNumberFormat="1" applyFont="1" applyBorder="1" applyAlignment="1">
      <alignment horizontal="center" wrapText="1"/>
    </xf>
    <xf numFmtId="0" fontId="3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3" fillId="0" borderId="2" xfId="0" applyFont="1" applyBorder="1"/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left" vertical="center" wrapText="1"/>
    </xf>
    <xf numFmtId="49" fontId="34" fillId="0" borderId="2" xfId="0" applyNumberFormat="1" applyFont="1" applyBorder="1" applyAlignment="1">
      <alignment horizontal="center"/>
    </xf>
    <xf numFmtId="0" fontId="33" fillId="0" borderId="3" xfId="0" applyFont="1" applyBorder="1" applyAlignment="1">
      <alignment horizontal="left"/>
    </xf>
    <xf numFmtId="0" fontId="25" fillId="0" borderId="2" xfId="0" applyFont="1" applyBorder="1"/>
    <xf numFmtId="0" fontId="33" fillId="0" borderId="2" xfId="0" applyFont="1" applyBorder="1" applyAlignment="1">
      <alignment horizontal="right" vertical="center" wrapText="1"/>
    </xf>
    <xf numFmtId="0" fontId="36" fillId="0" borderId="2" xfId="0" applyFont="1" applyBorder="1" applyAlignment="1">
      <alignment horizontal="center"/>
    </xf>
    <xf numFmtId="172" fontId="33" fillId="0" borderId="2" xfId="0" applyNumberFormat="1" applyFont="1" applyBorder="1" applyAlignment="1">
      <alignment horizontal="right"/>
    </xf>
    <xf numFmtId="0" fontId="34" fillId="0" borderId="2" xfId="0" applyFont="1" applyBorder="1" applyAlignment="1">
      <alignment wrapText="1"/>
    </xf>
    <xf numFmtId="172" fontId="34" fillId="0" borderId="2" xfId="0" applyNumberFormat="1" applyFont="1" applyBorder="1"/>
    <xf numFmtId="0" fontId="23" fillId="0" borderId="0" xfId="0" applyFont="1"/>
    <xf numFmtId="0" fontId="28" fillId="4" borderId="8" xfId="0" applyFont="1" applyFill="1" applyBorder="1" applyAlignment="1">
      <alignment horizontal="center"/>
    </xf>
    <xf numFmtId="0" fontId="33" fillId="4" borderId="3" xfId="0" applyFont="1" applyFill="1" applyBorder="1"/>
    <xf numFmtId="0" fontId="28" fillId="4" borderId="2" xfId="0" applyFont="1" applyFill="1" applyBorder="1" applyAlignment="1">
      <alignment horizontal="center" vertical="center" wrapText="1"/>
    </xf>
    <xf numFmtId="172" fontId="33" fillId="4" borderId="2" xfId="0" applyNumberFormat="1" applyFont="1" applyFill="1" applyBorder="1" applyAlignment="1">
      <alignment horizontal="center" vertical="center" wrapText="1"/>
    </xf>
    <xf numFmtId="172" fontId="33" fillId="4" borderId="2" xfId="0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/>
    </xf>
    <xf numFmtId="0" fontId="33" fillId="4" borderId="3" xfId="0" applyFont="1" applyFill="1" applyBorder="1" applyAlignment="1">
      <alignment wrapText="1"/>
    </xf>
    <xf numFmtId="0" fontId="33" fillId="4" borderId="2" xfId="0" applyFont="1" applyFill="1" applyBorder="1" applyAlignment="1">
      <alignment horizontal="center" wrapText="1"/>
    </xf>
    <xf numFmtId="0" fontId="26" fillId="4" borderId="2" xfId="0" applyFont="1" applyFill="1" applyBorder="1" applyAlignment="1">
      <alignment horizontal="center"/>
    </xf>
    <xf numFmtId="172" fontId="33" fillId="4" borderId="2" xfId="0" applyNumberFormat="1" applyFont="1" applyFill="1" applyBorder="1" applyAlignment="1">
      <alignment horizontal="center"/>
    </xf>
    <xf numFmtId="0" fontId="33" fillId="4" borderId="2" xfId="0" applyFont="1" applyFill="1" applyBorder="1" applyAlignment="1">
      <alignment wrapText="1"/>
    </xf>
    <xf numFmtId="0" fontId="33" fillId="4" borderId="2" xfId="0" applyFont="1" applyFill="1" applyBorder="1"/>
    <xf numFmtId="0" fontId="28" fillId="4" borderId="2" xfId="0" applyFont="1" applyFill="1" applyBorder="1" applyAlignment="1">
      <alignment horizontal="center"/>
    </xf>
    <xf numFmtId="0" fontId="33" fillId="4" borderId="3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/>
    </xf>
    <xf numFmtId="172" fontId="33" fillId="4" borderId="2" xfId="0" applyNumberFormat="1" applyFont="1" applyFill="1" applyBorder="1" applyAlignment="1">
      <alignment horizontal="center" wrapText="1"/>
    </xf>
    <xf numFmtId="0" fontId="33" fillId="4" borderId="2" xfId="0" applyFont="1" applyFill="1" applyBorder="1" applyAlignment="1">
      <alignment horizontal="left" vertical="center"/>
    </xf>
    <xf numFmtId="49" fontId="28" fillId="4" borderId="2" xfId="0" applyNumberFormat="1" applyFont="1" applyFill="1" applyBorder="1" applyAlignment="1">
      <alignment horizontal="center"/>
    </xf>
    <xf numFmtId="0" fontId="33" fillId="4" borderId="3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/>
    </xf>
    <xf numFmtId="0" fontId="27" fillId="0" borderId="8" xfId="0" applyFont="1" applyBorder="1" applyAlignment="1">
      <alignment horizontal="center"/>
    </xf>
    <xf numFmtId="172" fontId="28" fillId="0" borderId="8" xfId="0" applyNumberFormat="1" applyFont="1" applyBorder="1" applyAlignment="1">
      <alignment horizontal="center" vertical="center" wrapText="1"/>
    </xf>
    <xf numFmtId="0" fontId="28" fillId="0" borderId="12" xfId="0" applyFont="1" applyBorder="1"/>
    <xf numFmtId="172" fontId="33" fillId="0" borderId="13" xfId="0" applyNumberFormat="1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/>
    </xf>
    <xf numFmtId="172" fontId="17" fillId="0" borderId="6" xfId="0" applyNumberFormat="1" applyFont="1" applyBorder="1"/>
    <xf numFmtId="172" fontId="20" fillId="0" borderId="6" xfId="0" applyNumberFormat="1" applyFont="1" applyBorder="1"/>
    <xf numFmtId="0" fontId="29" fillId="0" borderId="10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3" fillId="0" borderId="1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justify"/>
    </xf>
    <xf numFmtId="0" fontId="25" fillId="0" borderId="0" xfId="0" applyFont="1" applyBorder="1" applyAlignment="1">
      <alignment horizontal="lef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4"/>
  <sheetViews>
    <sheetView tabSelected="1" zoomScale="115" zoomScaleNormal="115" workbookViewId="0">
      <selection activeCell="C3" sqref="C3"/>
    </sheetView>
  </sheetViews>
  <sheetFormatPr defaultRowHeight="12.75" x14ac:dyDescent="0.2"/>
  <cols>
    <col min="1" max="1" width="8.85546875" customWidth="1"/>
    <col min="2" max="2" width="44.28515625" customWidth="1"/>
    <col min="3" max="3" width="5.85546875" customWidth="1"/>
    <col min="4" max="4" width="10" customWidth="1"/>
    <col min="5" max="5" width="10.140625" customWidth="1"/>
    <col min="6" max="6" width="10" customWidth="1"/>
    <col min="7" max="7" width="9.7109375" customWidth="1"/>
    <col min="8" max="8" width="7.42578125" customWidth="1"/>
    <col min="9" max="9" width="10.7109375" customWidth="1"/>
    <col min="10" max="10" width="20" customWidth="1"/>
    <col min="11" max="11" width="9.28515625" customWidth="1"/>
    <col min="12" max="12" width="6.42578125" customWidth="1"/>
  </cols>
  <sheetData>
    <row r="1" spans="1:12" x14ac:dyDescent="0.2">
      <c r="C1" t="s">
        <v>432</v>
      </c>
    </row>
    <row r="2" spans="1:12" x14ac:dyDescent="0.2">
      <c r="B2" s="25"/>
      <c r="C2" s="36" t="s">
        <v>168</v>
      </c>
      <c r="D2" s="36"/>
      <c r="E2" s="36"/>
      <c r="F2" s="1"/>
    </row>
    <row r="3" spans="1:12" x14ac:dyDescent="0.2">
      <c r="B3" s="25"/>
      <c r="C3" s="36" t="s">
        <v>435</v>
      </c>
      <c r="D3" s="36"/>
      <c r="E3" s="36"/>
      <c r="F3" s="8"/>
      <c r="G3" s="8"/>
    </row>
    <row r="4" spans="1:12" x14ac:dyDescent="0.2">
      <c r="B4" s="25"/>
      <c r="C4" s="36" t="s">
        <v>433</v>
      </c>
      <c r="D4" s="36"/>
      <c r="E4" s="36"/>
      <c r="F4" s="8"/>
      <c r="G4" s="8"/>
    </row>
    <row r="5" spans="1:12" x14ac:dyDescent="0.2">
      <c r="B5" s="25"/>
      <c r="C5" s="36"/>
      <c r="D5" s="36"/>
      <c r="E5" s="36"/>
      <c r="F5" s="8"/>
      <c r="G5" s="8"/>
    </row>
    <row r="6" spans="1:12" ht="15.75" x14ac:dyDescent="0.25">
      <c r="B6" s="256" t="s">
        <v>430</v>
      </c>
      <c r="C6" s="256"/>
      <c r="D6" s="256"/>
      <c r="E6" s="256"/>
      <c r="F6" s="256"/>
      <c r="G6" s="256"/>
    </row>
    <row r="7" spans="1:12" ht="15.75" customHeight="1" x14ac:dyDescent="0.25">
      <c r="B7" s="255" t="s">
        <v>434</v>
      </c>
      <c r="C7" s="255"/>
      <c r="D7" s="255"/>
      <c r="E7" s="255"/>
      <c r="F7" s="255"/>
      <c r="G7" s="255"/>
    </row>
    <row r="8" spans="1:12" ht="13.5" customHeight="1" x14ac:dyDescent="0.25">
      <c r="B8" s="16"/>
      <c r="C8" s="16"/>
      <c r="D8" s="16"/>
      <c r="E8" s="16"/>
      <c r="F8" s="16"/>
      <c r="G8" s="16"/>
    </row>
    <row r="9" spans="1:12" ht="13.5" customHeight="1" x14ac:dyDescent="0.25">
      <c r="B9" s="254"/>
      <c r="C9" s="254"/>
      <c r="D9" s="254"/>
      <c r="E9" s="254"/>
      <c r="F9" s="2"/>
      <c r="G9" s="214" t="s">
        <v>291</v>
      </c>
    </row>
    <row r="10" spans="1:12" ht="14.25" customHeight="1" x14ac:dyDescent="0.2">
      <c r="A10" s="251" t="s">
        <v>57</v>
      </c>
      <c r="B10" s="251" t="s">
        <v>114</v>
      </c>
      <c r="C10" s="251" t="s">
        <v>39</v>
      </c>
      <c r="D10" s="259" t="s">
        <v>154</v>
      </c>
      <c r="E10" s="260"/>
      <c r="F10" s="260"/>
      <c r="G10" s="261"/>
    </row>
    <row r="11" spans="1:12" ht="12.75" customHeight="1" x14ac:dyDescent="0.2">
      <c r="A11" s="252"/>
      <c r="B11" s="252"/>
      <c r="C11" s="252"/>
      <c r="D11" s="251" t="s">
        <v>0</v>
      </c>
      <c r="E11" s="257" t="s">
        <v>155</v>
      </c>
      <c r="F11" s="258"/>
      <c r="G11" s="251" t="s">
        <v>153</v>
      </c>
    </row>
    <row r="12" spans="1:12" ht="12.75" customHeight="1" x14ac:dyDescent="0.2">
      <c r="A12" s="252"/>
      <c r="B12" s="252"/>
      <c r="C12" s="252"/>
      <c r="D12" s="252"/>
      <c r="E12" s="251" t="s">
        <v>0</v>
      </c>
      <c r="F12" s="251" t="s">
        <v>290</v>
      </c>
      <c r="G12" s="252"/>
    </row>
    <row r="13" spans="1:12" ht="13.15" customHeight="1" x14ac:dyDescent="0.2">
      <c r="A13" s="253"/>
      <c r="B13" s="253"/>
      <c r="C13" s="253"/>
      <c r="D13" s="253"/>
      <c r="E13" s="253"/>
      <c r="F13" s="253"/>
      <c r="G13" s="253"/>
    </row>
    <row r="14" spans="1:12" ht="15.75" customHeight="1" x14ac:dyDescent="0.2">
      <c r="A14" s="67">
        <v>1</v>
      </c>
      <c r="B14" s="104">
        <v>2</v>
      </c>
      <c r="C14" s="98">
        <v>3</v>
      </c>
      <c r="D14" s="98">
        <v>4</v>
      </c>
      <c r="E14" s="105">
        <v>5</v>
      </c>
      <c r="F14" s="98">
        <v>6</v>
      </c>
      <c r="G14" s="98">
        <v>7</v>
      </c>
      <c r="I14" s="3"/>
    </row>
    <row r="15" spans="1:12" ht="15" customHeight="1" x14ac:dyDescent="0.25">
      <c r="A15" s="215"/>
      <c r="B15" s="216" t="s">
        <v>219</v>
      </c>
      <c r="C15" s="217"/>
      <c r="D15" s="218">
        <f>E15+G15</f>
        <v>2361.5</v>
      </c>
      <c r="E15" s="219">
        <f>E16+E19+E51</f>
        <v>2322.8000000000002</v>
      </c>
      <c r="F15" s="219">
        <f>F16+F19+F51</f>
        <v>1394.4000000000003</v>
      </c>
      <c r="G15" s="219">
        <f>G16+G19+G51</f>
        <v>38.700000000000003</v>
      </c>
      <c r="J15" s="3"/>
    </row>
    <row r="16" spans="1:12" ht="14.25" x14ac:dyDescent="0.2">
      <c r="A16" s="106"/>
      <c r="B16" s="185" t="s">
        <v>428</v>
      </c>
      <c r="C16" s="98"/>
      <c r="D16" s="117">
        <f>E16+G16</f>
        <v>48</v>
      </c>
      <c r="E16" s="118">
        <f>E17+E18</f>
        <v>48</v>
      </c>
      <c r="F16" s="118">
        <f>F17+F18</f>
        <v>35.5</v>
      </c>
      <c r="G16" s="118">
        <f>G17+G18</f>
        <v>0</v>
      </c>
      <c r="K16" s="3"/>
      <c r="L16" s="3"/>
    </row>
    <row r="17" spans="1:19" x14ac:dyDescent="0.2">
      <c r="A17" s="67" t="s">
        <v>71</v>
      </c>
      <c r="B17" s="68" t="s">
        <v>3</v>
      </c>
      <c r="C17" s="67" t="s">
        <v>204</v>
      </c>
      <c r="D17" s="119">
        <f t="shared" ref="D17:D79" si="0">E17+G17</f>
        <v>45.2</v>
      </c>
      <c r="E17" s="120">
        <v>45.2</v>
      </c>
      <c r="F17" s="120">
        <v>33.4</v>
      </c>
      <c r="G17" s="120"/>
    </row>
    <row r="18" spans="1:19" ht="36" x14ac:dyDescent="0.2">
      <c r="A18" s="67" t="s">
        <v>72</v>
      </c>
      <c r="B18" s="156" t="s">
        <v>344</v>
      </c>
      <c r="C18" s="67" t="s">
        <v>209</v>
      </c>
      <c r="D18" s="124">
        <f t="shared" si="0"/>
        <v>2.8</v>
      </c>
      <c r="E18" s="123">
        <v>2.8</v>
      </c>
      <c r="F18" s="123">
        <v>2.1</v>
      </c>
      <c r="G18" s="120"/>
    </row>
    <row r="19" spans="1:19" ht="14.25" x14ac:dyDescent="0.2">
      <c r="A19" s="102"/>
      <c r="B19" s="185" t="s">
        <v>118</v>
      </c>
      <c r="C19" s="107"/>
      <c r="D19" s="117">
        <f>E19+G19</f>
        <v>2235.1999999999998</v>
      </c>
      <c r="E19" s="118">
        <f>E20+E35+E48+E49+E50</f>
        <v>2196.5</v>
      </c>
      <c r="F19" s="118">
        <f>F20+F35+F48+F49+F50</f>
        <v>1358.9000000000003</v>
      </c>
      <c r="G19" s="118">
        <f>G20+G35+G48+G49+G50</f>
        <v>38.700000000000003</v>
      </c>
      <c r="H19" s="50"/>
      <c r="I19" s="41"/>
    </row>
    <row r="20" spans="1:19" x14ac:dyDescent="0.2">
      <c r="A20" s="102"/>
      <c r="B20" s="69" t="s">
        <v>82</v>
      </c>
      <c r="C20" s="67" t="s">
        <v>204</v>
      </c>
      <c r="D20" s="121">
        <f t="shared" si="0"/>
        <v>1859.2</v>
      </c>
      <c r="E20" s="122">
        <f>E21+E22+E24+E26+E27+E29+E30+E33+E28+E25+E31+E34+E32+E23</f>
        <v>1859.2</v>
      </c>
      <c r="F20" s="122">
        <f>F21+F22+F24+F26+F27+F29+F30+F33+F28+F25+F31+F34+F32+F23</f>
        <v>1138.8000000000002</v>
      </c>
      <c r="G20" s="122">
        <f>G21+G22+G24+G26+G27+G29+G30+G33+G28+G25+G31+G34+G32+G23</f>
        <v>0</v>
      </c>
      <c r="J20" s="5"/>
    </row>
    <row r="21" spans="1:19" x14ac:dyDescent="0.2">
      <c r="A21" s="67" t="s">
        <v>70</v>
      </c>
      <c r="B21" s="70" t="s">
        <v>1</v>
      </c>
      <c r="C21" s="67" t="s">
        <v>204</v>
      </c>
      <c r="D21" s="119">
        <f t="shared" si="0"/>
        <v>68.8</v>
      </c>
      <c r="E21" s="120">
        <v>68.8</v>
      </c>
      <c r="F21" s="120">
        <v>7.7</v>
      </c>
      <c r="G21" s="120"/>
      <c r="H21" s="144"/>
    </row>
    <row r="22" spans="1:19" x14ac:dyDescent="0.2">
      <c r="A22" s="67" t="s">
        <v>131</v>
      </c>
      <c r="B22" s="70" t="s">
        <v>22</v>
      </c>
      <c r="C22" s="67" t="s">
        <v>204</v>
      </c>
      <c r="D22" s="119">
        <f t="shared" si="0"/>
        <v>126</v>
      </c>
      <c r="E22" s="120">
        <v>126</v>
      </c>
      <c r="F22" s="119">
        <v>90.7</v>
      </c>
      <c r="G22" s="119"/>
    </row>
    <row r="23" spans="1:19" x14ac:dyDescent="0.2">
      <c r="A23" s="67" t="s">
        <v>294</v>
      </c>
      <c r="B23" s="70" t="s">
        <v>295</v>
      </c>
      <c r="C23" s="67" t="s">
        <v>204</v>
      </c>
      <c r="D23" s="119">
        <f t="shared" si="0"/>
        <v>1.2</v>
      </c>
      <c r="E23" s="120">
        <v>1.2</v>
      </c>
      <c r="F23" s="119"/>
      <c r="G23" s="119"/>
    </row>
    <row r="24" spans="1:19" x14ac:dyDescent="0.2">
      <c r="A24" s="67" t="s">
        <v>73</v>
      </c>
      <c r="B24" s="68" t="s">
        <v>180</v>
      </c>
      <c r="C24" s="67" t="s">
        <v>204</v>
      </c>
      <c r="D24" s="119">
        <f t="shared" si="0"/>
        <v>10.4</v>
      </c>
      <c r="E24" s="120">
        <v>10.4</v>
      </c>
      <c r="F24" s="119"/>
      <c r="G24" s="119"/>
    </row>
    <row r="25" spans="1:19" x14ac:dyDescent="0.2">
      <c r="A25" s="67" t="s">
        <v>179</v>
      </c>
      <c r="B25" s="68" t="s">
        <v>181</v>
      </c>
      <c r="C25" s="67" t="s">
        <v>204</v>
      </c>
      <c r="D25" s="119">
        <f t="shared" si="0"/>
        <v>9.5</v>
      </c>
      <c r="E25" s="120">
        <v>9.5</v>
      </c>
      <c r="F25" s="119"/>
      <c r="G25" s="119"/>
    </row>
    <row r="26" spans="1:19" x14ac:dyDescent="0.2">
      <c r="A26" s="67" t="s">
        <v>72</v>
      </c>
      <c r="B26" s="70" t="s">
        <v>2</v>
      </c>
      <c r="C26" s="67" t="s">
        <v>204</v>
      </c>
      <c r="D26" s="119">
        <f t="shared" si="0"/>
        <v>1536.3</v>
      </c>
      <c r="E26" s="120">
        <v>1536.3</v>
      </c>
      <c r="F26" s="119">
        <v>1040.4000000000001</v>
      </c>
      <c r="G26" s="119"/>
    </row>
    <row r="27" spans="1:19" x14ac:dyDescent="0.2">
      <c r="A27" s="67" t="s">
        <v>77</v>
      </c>
      <c r="B27" s="68" t="s">
        <v>343</v>
      </c>
      <c r="C27" s="67" t="s">
        <v>204</v>
      </c>
      <c r="D27" s="119">
        <f t="shared" si="0"/>
        <v>15.3</v>
      </c>
      <c r="E27" s="120">
        <v>15.3</v>
      </c>
      <c r="F27" s="119"/>
      <c r="G27" s="119"/>
    </row>
    <row r="28" spans="1:19" x14ac:dyDescent="0.2">
      <c r="A28" s="67" t="s">
        <v>183</v>
      </c>
      <c r="B28" s="68" t="s">
        <v>182</v>
      </c>
      <c r="C28" s="67" t="s">
        <v>204</v>
      </c>
      <c r="D28" s="119">
        <f t="shared" si="0"/>
        <v>0</v>
      </c>
      <c r="E28" s="120"/>
      <c r="F28" s="119"/>
      <c r="G28" s="119"/>
      <c r="L28" s="5"/>
      <c r="M28" s="5"/>
      <c r="N28" s="5"/>
      <c r="O28" s="5"/>
      <c r="P28" s="5"/>
      <c r="Q28" s="5"/>
      <c r="R28" s="5"/>
      <c r="S28" s="5"/>
    </row>
    <row r="29" spans="1:19" x14ac:dyDescent="0.2">
      <c r="A29" s="67" t="s">
        <v>74</v>
      </c>
      <c r="B29" s="68" t="s">
        <v>33</v>
      </c>
      <c r="C29" s="67" t="s">
        <v>204</v>
      </c>
      <c r="D29" s="119">
        <f t="shared" si="0"/>
        <v>37.200000000000003</v>
      </c>
      <c r="E29" s="123">
        <v>37.200000000000003</v>
      </c>
      <c r="F29" s="119"/>
      <c r="G29" s="119"/>
      <c r="L29" s="5"/>
      <c r="M29" s="5"/>
      <c r="N29" s="5"/>
      <c r="O29" s="5"/>
      <c r="P29" s="5"/>
      <c r="Q29" s="5"/>
      <c r="R29" s="5"/>
      <c r="S29" s="5"/>
    </row>
    <row r="30" spans="1:19" x14ac:dyDescent="0.2">
      <c r="A30" s="67" t="s">
        <v>75</v>
      </c>
      <c r="B30" s="68" t="s">
        <v>34</v>
      </c>
      <c r="C30" s="67" t="s">
        <v>204</v>
      </c>
      <c r="D30" s="119">
        <f t="shared" si="0"/>
        <v>7.8</v>
      </c>
      <c r="E30" s="123">
        <v>7.8</v>
      </c>
      <c r="F30" s="124"/>
      <c r="G30" s="124"/>
      <c r="L30" s="5"/>
      <c r="M30" s="5"/>
      <c r="N30" s="5"/>
      <c r="O30" s="5"/>
      <c r="P30" s="5"/>
      <c r="Q30" s="5"/>
      <c r="R30" s="5"/>
      <c r="S30" s="5"/>
    </row>
    <row r="31" spans="1:19" x14ac:dyDescent="0.2">
      <c r="A31" s="67" t="s">
        <v>229</v>
      </c>
      <c r="B31" s="68" t="s">
        <v>230</v>
      </c>
      <c r="C31" s="67" t="s">
        <v>204</v>
      </c>
      <c r="D31" s="119">
        <f t="shared" si="0"/>
        <v>0</v>
      </c>
      <c r="E31" s="123"/>
      <c r="F31" s="124"/>
      <c r="G31" s="124"/>
      <c r="L31" s="5"/>
      <c r="M31" s="5"/>
      <c r="N31" s="9"/>
      <c r="O31" s="9"/>
      <c r="P31" s="9"/>
      <c r="Q31" s="9"/>
      <c r="R31" s="5"/>
      <c r="S31" s="5"/>
    </row>
    <row r="32" spans="1:19" x14ac:dyDescent="0.2">
      <c r="A32" s="67" t="s">
        <v>292</v>
      </c>
      <c r="B32" s="68" t="s">
        <v>293</v>
      </c>
      <c r="C32" s="67" t="s">
        <v>204</v>
      </c>
      <c r="D32" s="119">
        <f t="shared" si="0"/>
        <v>1.1000000000000001</v>
      </c>
      <c r="E32" s="123">
        <v>1.1000000000000001</v>
      </c>
      <c r="F32" s="124"/>
      <c r="G32" s="124"/>
      <c r="L32" s="5"/>
      <c r="M32" s="5"/>
      <c r="N32" s="9"/>
      <c r="O32" s="9"/>
      <c r="P32" s="9"/>
      <c r="Q32" s="9"/>
      <c r="R32" s="5"/>
      <c r="S32" s="5"/>
    </row>
    <row r="33" spans="1:19" ht="24" x14ac:dyDescent="0.2">
      <c r="A33" s="67" t="s">
        <v>76</v>
      </c>
      <c r="B33" s="68" t="s">
        <v>24</v>
      </c>
      <c r="C33" s="67" t="s">
        <v>204</v>
      </c>
      <c r="D33" s="124">
        <f t="shared" si="0"/>
        <v>2.9</v>
      </c>
      <c r="E33" s="123">
        <v>2.9</v>
      </c>
      <c r="F33" s="124"/>
      <c r="G33" s="124"/>
      <c r="L33" s="5"/>
      <c r="M33" s="5"/>
      <c r="N33" s="5"/>
      <c r="O33" s="5"/>
      <c r="P33" s="5"/>
      <c r="Q33" s="5"/>
      <c r="R33" s="5"/>
      <c r="S33" s="5"/>
    </row>
    <row r="34" spans="1:19" x14ac:dyDescent="0.2">
      <c r="A34" s="67" t="s">
        <v>211</v>
      </c>
      <c r="B34" s="68" t="s">
        <v>210</v>
      </c>
      <c r="C34" s="87" t="s">
        <v>204</v>
      </c>
      <c r="D34" s="124">
        <f t="shared" si="0"/>
        <v>42.7</v>
      </c>
      <c r="E34" s="123">
        <v>42.7</v>
      </c>
      <c r="F34" s="124"/>
      <c r="G34" s="124"/>
      <c r="J34" s="5"/>
      <c r="L34" s="5"/>
      <c r="M34" s="5"/>
      <c r="N34" s="5"/>
      <c r="O34" s="5"/>
      <c r="P34" s="5"/>
      <c r="Q34" s="5"/>
      <c r="R34" s="5"/>
      <c r="S34" s="5"/>
    </row>
    <row r="35" spans="1:19" ht="24.75" x14ac:dyDescent="0.25">
      <c r="A35" s="67"/>
      <c r="B35" s="71" t="s">
        <v>50</v>
      </c>
      <c r="C35" s="72" t="s">
        <v>205</v>
      </c>
      <c r="D35" s="127">
        <f>E35+G35</f>
        <v>290.90000000000003</v>
      </c>
      <c r="E35" s="125">
        <f>E36+E37+E38+E39+E40+E41+E42+E43+E44+E46+E47+E45</f>
        <v>290.90000000000003</v>
      </c>
      <c r="F35" s="125">
        <f>F36+F37+F38+F39+F40+F41+F42+F43+F44+F46+F47+F45</f>
        <v>190.99999999999997</v>
      </c>
      <c r="G35" s="125">
        <f>G36+G37+G38+G39+G40+G41+G42+G43+G44+G46+G47+G45</f>
        <v>0</v>
      </c>
      <c r="I35" s="35"/>
      <c r="L35" s="263"/>
      <c r="M35" s="263"/>
      <c r="N35" s="263"/>
      <c r="O35" s="263"/>
      <c r="P35" s="263"/>
      <c r="Q35" s="263"/>
      <c r="R35" s="263"/>
      <c r="S35" s="263"/>
    </row>
    <row r="36" spans="1:19" ht="24.75" x14ac:dyDescent="0.25">
      <c r="A36" s="67" t="s">
        <v>58</v>
      </c>
      <c r="B36" s="73" t="s">
        <v>40</v>
      </c>
      <c r="C36" s="74" t="s">
        <v>205</v>
      </c>
      <c r="D36" s="124">
        <f t="shared" si="0"/>
        <v>0.7</v>
      </c>
      <c r="E36" s="123">
        <v>0.7</v>
      </c>
      <c r="F36" s="123">
        <v>0.6</v>
      </c>
      <c r="G36" s="123"/>
      <c r="L36" s="263"/>
      <c r="M36" s="263"/>
      <c r="N36" s="263"/>
      <c r="O36" s="263"/>
      <c r="P36" s="263"/>
      <c r="Q36" s="10"/>
      <c r="R36" s="5"/>
      <c r="S36" s="5"/>
    </row>
    <row r="37" spans="1:19" x14ac:dyDescent="0.2">
      <c r="A37" s="67" t="s">
        <v>59</v>
      </c>
      <c r="B37" s="75" t="s">
        <v>41</v>
      </c>
      <c r="C37" s="74" t="s">
        <v>205</v>
      </c>
      <c r="D37" s="119">
        <f t="shared" si="0"/>
        <v>30.8</v>
      </c>
      <c r="E37" s="123">
        <v>30.8</v>
      </c>
      <c r="F37" s="123">
        <v>23.6</v>
      </c>
      <c r="G37" s="123"/>
      <c r="H37" s="22"/>
      <c r="L37" s="11"/>
      <c r="M37" s="11"/>
      <c r="N37" s="11"/>
      <c r="O37" s="11"/>
      <c r="P37" s="11"/>
      <c r="Q37" s="12"/>
      <c r="R37" s="5"/>
      <c r="S37" s="5"/>
    </row>
    <row r="38" spans="1:19" x14ac:dyDescent="0.2">
      <c r="A38" s="67" t="s">
        <v>60</v>
      </c>
      <c r="B38" s="76" t="s">
        <v>42</v>
      </c>
      <c r="C38" s="74" t="s">
        <v>205</v>
      </c>
      <c r="D38" s="119">
        <f t="shared" si="0"/>
        <v>15</v>
      </c>
      <c r="E38" s="123">
        <v>15</v>
      </c>
      <c r="F38" s="123">
        <v>9.4</v>
      </c>
      <c r="G38" s="123"/>
      <c r="L38" s="264"/>
      <c r="M38" s="264"/>
      <c r="N38" s="264"/>
      <c r="O38" s="262"/>
      <c r="P38" s="262"/>
      <c r="Q38" s="262"/>
      <c r="R38" s="262"/>
      <c r="S38" s="262"/>
    </row>
    <row r="39" spans="1:19" x14ac:dyDescent="0.2">
      <c r="A39" s="67" t="s">
        <v>61</v>
      </c>
      <c r="B39" s="68" t="s">
        <v>43</v>
      </c>
      <c r="C39" s="74" t="s">
        <v>205</v>
      </c>
      <c r="D39" s="119">
        <f t="shared" si="0"/>
        <v>8.8000000000000007</v>
      </c>
      <c r="E39" s="123">
        <v>8.8000000000000007</v>
      </c>
      <c r="F39" s="123">
        <v>6.7</v>
      </c>
      <c r="G39" s="123"/>
      <c r="L39" s="264"/>
      <c r="M39" s="264"/>
      <c r="N39" s="264"/>
      <c r="O39" s="13"/>
      <c r="P39" s="264"/>
      <c r="Q39" s="264"/>
      <c r="R39" s="264"/>
      <c r="S39" s="264"/>
    </row>
    <row r="40" spans="1:19" x14ac:dyDescent="0.2">
      <c r="A40" s="67" t="s">
        <v>62</v>
      </c>
      <c r="B40" s="77" t="s">
        <v>44</v>
      </c>
      <c r="C40" s="74" t="s">
        <v>205</v>
      </c>
      <c r="D40" s="119">
        <f t="shared" si="0"/>
        <v>14.6</v>
      </c>
      <c r="E40" s="123">
        <v>14.6</v>
      </c>
      <c r="F40" s="123">
        <v>8.9</v>
      </c>
      <c r="G40" s="123"/>
      <c r="L40" s="13"/>
      <c r="M40" s="13"/>
      <c r="N40" s="13"/>
      <c r="O40" s="13"/>
      <c r="P40" s="14"/>
      <c r="Q40" s="13"/>
      <c r="R40" s="13"/>
      <c r="S40" s="15"/>
    </row>
    <row r="41" spans="1:19" x14ac:dyDescent="0.2">
      <c r="A41" s="67" t="s">
        <v>63</v>
      </c>
      <c r="B41" s="68" t="s">
        <v>45</v>
      </c>
      <c r="C41" s="74" t="s">
        <v>205</v>
      </c>
      <c r="D41" s="119">
        <f t="shared" si="0"/>
        <v>8.4</v>
      </c>
      <c r="E41" s="123">
        <v>8.4</v>
      </c>
      <c r="F41" s="123">
        <v>5.7</v>
      </c>
      <c r="G41" s="123"/>
    </row>
    <row r="42" spans="1:19" x14ac:dyDescent="0.2">
      <c r="A42" s="67" t="s">
        <v>64</v>
      </c>
      <c r="B42" s="78" t="s">
        <v>46</v>
      </c>
      <c r="C42" s="74" t="s">
        <v>205</v>
      </c>
      <c r="D42" s="119">
        <f t="shared" si="0"/>
        <v>89.3</v>
      </c>
      <c r="E42" s="123">
        <v>89.3</v>
      </c>
      <c r="F42" s="123">
        <v>65</v>
      </c>
      <c r="G42" s="123"/>
    </row>
    <row r="43" spans="1:19" x14ac:dyDescent="0.2">
      <c r="A43" s="67" t="s">
        <v>65</v>
      </c>
      <c r="B43" s="78" t="s">
        <v>47</v>
      </c>
      <c r="C43" s="74" t="s">
        <v>205</v>
      </c>
      <c r="D43" s="119">
        <f t="shared" si="0"/>
        <v>15.8</v>
      </c>
      <c r="E43" s="123">
        <v>15.8</v>
      </c>
      <c r="F43" s="123">
        <v>12.1</v>
      </c>
      <c r="G43" s="123"/>
      <c r="J43" s="5"/>
    </row>
    <row r="44" spans="1:19" x14ac:dyDescent="0.2">
      <c r="A44" s="67" t="s">
        <v>66</v>
      </c>
      <c r="B44" s="78" t="s">
        <v>56</v>
      </c>
      <c r="C44" s="74" t="s">
        <v>205</v>
      </c>
      <c r="D44" s="119">
        <f t="shared" si="0"/>
        <v>85.4</v>
      </c>
      <c r="E44" s="123">
        <v>85.4</v>
      </c>
      <c r="F44" s="123">
        <v>46.6</v>
      </c>
      <c r="G44" s="123"/>
      <c r="I44" s="29"/>
    </row>
    <row r="45" spans="1:19" x14ac:dyDescent="0.2">
      <c r="A45" s="67" t="s">
        <v>72</v>
      </c>
      <c r="B45" s="78" t="s">
        <v>178</v>
      </c>
      <c r="C45" s="74" t="s">
        <v>205</v>
      </c>
      <c r="D45" s="119">
        <f t="shared" si="0"/>
        <v>3.5</v>
      </c>
      <c r="E45" s="123">
        <v>3.5</v>
      </c>
      <c r="F45" s="123">
        <v>2.7</v>
      </c>
      <c r="G45" s="123"/>
      <c r="J45" s="66"/>
    </row>
    <row r="46" spans="1:19" x14ac:dyDescent="0.2">
      <c r="A46" s="67" t="s">
        <v>67</v>
      </c>
      <c r="B46" s="78" t="s">
        <v>48</v>
      </c>
      <c r="C46" s="74" t="s">
        <v>205</v>
      </c>
      <c r="D46" s="119">
        <f t="shared" si="0"/>
        <v>8.8000000000000007</v>
      </c>
      <c r="E46" s="123">
        <v>8.8000000000000007</v>
      </c>
      <c r="F46" s="123">
        <v>6.7</v>
      </c>
      <c r="G46" s="123"/>
      <c r="H46" s="28"/>
      <c r="I46" s="29"/>
      <c r="J46" s="29"/>
    </row>
    <row r="47" spans="1:19" x14ac:dyDescent="0.2">
      <c r="A47" s="67" t="s">
        <v>68</v>
      </c>
      <c r="B47" s="79" t="s">
        <v>36</v>
      </c>
      <c r="C47" s="74" t="s">
        <v>205</v>
      </c>
      <c r="D47" s="119">
        <f t="shared" si="0"/>
        <v>9.8000000000000007</v>
      </c>
      <c r="E47" s="123">
        <v>9.8000000000000007</v>
      </c>
      <c r="F47" s="123">
        <v>3</v>
      </c>
      <c r="G47" s="123"/>
      <c r="I47" s="29"/>
      <c r="J47" s="29"/>
    </row>
    <row r="48" spans="1:19" x14ac:dyDescent="0.2">
      <c r="A48" s="67" t="s">
        <v>72</v>
      </c>
      <c r="B48" s="81" t="s">
        <v>119</v>
      </c>
      <c r="C48" s="67" t="s">
        <v>206</v>
      </c>
      <c r="D48" s="119">
        <f t="shared" si="0"/>
        <v>50.6</v>
      </c>
      <c r="E48" s="123">
        <v>11.9</v>
      </c>
      <c r="F48" s="123">
        <v>2.7</v>
      </c>
      <c r="G48" s="123">
        <v>38.700000000000003</v>
      </c>
      <c r="H48" s="28"/>
      <c r="I48" s="29"/>
      <c r="J48" s="29"/>
    </row>
    <row r="49" spans="1:10" ht="36" x14ac:dyDescent="0.2">
      <c r="A49" s="67" t="s">
        <v>72</v>
      </c>
      <c r="B49" s="156" t="s">
        <v>344</v>
      </c>
      <c r="C49" s="67" t="s">
        <v>209</v>
      </c>
      <c r="D49" s="124">
        <f t="shared" si="0"/>
        <v>18.2</v>
      </c>
      <c r="E49" s="123">
        <v>18.2</v>
      </c>
      <c r="F49" s="123">
        <v>13.9</v>
      </c>
      <c r="G49" s="123"/>
      <c r="H49" s="29"/>
      <c r="I49" s="29"/>
      <c r="J49" s="5"/>
    </row>
    <row r="50" spans="1:10" x14ac:dyDescent="0.2">
      <c r="A50" s="67" t="s">
        <v>72</v>
      </c>
      <c r="B50" s="156" t="s">
        <v>345</v>
      </c>
      <c r="C50" s="67" t="s">
        <v>209</v>
      </c>
      <c r="D50" s="124">
        <f t="shared" si="0"/>
        <v>16.3</v>
      </c>
      <c r="E50" s="123">
        <v>16.3</v>
      </c>
      <c r="F50" s="123">
        <v>12.5</v>
      </c>
      <c r="G50" s="123"/>
      <c r="H50" s="29"/>
      <c r="I50" s="29"/>
      <c r="J50" s="5"/>
    </row>
    <row r="51" spans="1:10" ht="28.5" x14ac:dyDescent="0.2">
      <c r="A51" s="67"/>
      <c r="B51" s="186" t="s">
        <v>115</v>
      </c>
      <c r="C51" s="187"/>
      <c r="D51" s="188">
        <f t="shared" si="0"/>
        <v>78.3</v>
      </c>
      <c r="E51" s="189">
        <f>E52</f>
        <v>78.3</v>
      </c>
      <c r="F51" s="189">
        <f>F52</f>
        <v>0</v>
      </c>
      <c r="G51" s="189">
        <f>G52</f>
        <v>0</v>
      </c>
      <c r="H51" s="29"/>
      <c r="J51" s="5"/>
    </row>
    <row r="52" spans="1:10" x14ac:dyDescent="0.2">
      <c r="A52" s="67" t="s">
        <v>107</v>
      </c>
      <c r="B52" s="68" t="s">
        <v>31</v>
      </c>
      <c r="C52" s="74" t="s">
        <v>204</v>
      </c>
      <c r="D52" s="119">
        <f t="shared" si="0"/>
        <v>78.3</v>
      </c>
      <c r="E52" s="123">
        <v>78.3</v>
      </c>
      <c r="F52" s="123"/>
      <c r="G52" s="123"/>
      <c r="H52" s="29"/>
      <c r="J52" s="5"/>
    </row>
    <row r="53" spans="1:10" ht="15.75" x14ac:dyDescent="0.25">
      <c r="A53" s="220"/>
      <c r="B53" s="221" t="s">
        <v>218</v>
      </c>
      <c r="C53" s="222"/>
      <c r="D53" s="218">
        <f t="shared" si="0"/>
        <v>2733.2</v>
      </c>
      <c r="E53" s="219">
        <f>E54+E84</f>
        <v>2273</v>
      </c>
      <c r="F53" s="219">
        <f>F54+F84</f>
        <v>684.2</v>
      </c>
      <c r="G53" s="219">
        <f>G54+G84</f>
        <v>460.2</v>
      </c>
      <c r="J53" s="5"/>
    </row>
    <row r="54" spans="1:10" ht="15.75" x14ac:dyDescent="0.25">
      <c r="A54" s="183"/>
      <c r="B54" s="185" t="s">
        <v>118</v>
      </c>
      <c r="C54" s="184"/>
      <c r="D54" s="179">
        <f t="shared" si="0"/>
        <v>2369</v>
      </c>
      <c r="E54" s="180">
        <f>E55+E80+E81+E82+E83</f>
        <v>1947.0000000000002</v>
      </c>
      <c r="F54" s="180">
        <f>F55+F80+F81+F82+F83</f>
        <v>474.80000000000007</v>
      </c>
      <c r="G54" s="180">
        <f>G55+G80+G81+G82+G83</f>
        <v>422</v>
      </c>
      <c r="J54" s="5"/>
    </row>
    <row r="55" spans="1:10" x14ac:dyDescent="0.2">
      <c r="A55" s="67"/>
      <c r="B55" s="69" t="s">
        <v>82</v>
      </c>
      <c r="C55" s="74" t="s">
        <v>204</v>
      </c>
      <c r="D55" s="119">
        <f>E55+G55</f>
        <v>2131.7000000000003</v>
      </c>
      <c r="E55" s="125">
        <f>E56+E66+E77+E78+E79+E76</f>
        <v>1839.8000000000002</v>
      </c>
      <c r="F55" s="125">
        <f>F56+F66+F77+F78+F79+F76</f>
        <v>474.80000000000007</v>
      </c>
      <c r="G55" s="125">
        <f>G56+G66+G77+G78+G79+G76</f>
        <v>291.89999999999998</v>
      </c>
      <c r="H55" s="50"/>
      <c r="I55" s="42"/>
      <c r="J55" s="5"/>
    </row>
    <row r="56" spans="1:10" x14ac:dyDescent="0.2">
      <c r="A56" s="82" t="s">
        <v>72</v>
      </c>
      <c r="B56" s="71" t="s">
        <v>78</v>
      </c>
      <c r="C56" s="82" t="s">
        <v>204</v>
      </c>
      <c r="D56" s="121">
        <f t="shared" si="0"/>
        <v>514.29999999999995</v>
      </c>
      <c r="E56" s="125">
        <f>E57+E58+E59+E60+E61+E62+E63+E64+E65</f>
        <v>500.29999999999995</v>
      </c>
      <c r="F56" s="125">
        <f>F57+F58+F59+F60+F61+F62+F63+F64+F65</f>
        <v>305.90000000000003</v>
      </c>
      <c r="G56" s="125">
        <f>G57+G58+G59+G60+G61+G62+G63+G64+G65</f>
        <v>14</v>
      </c>
      <c r="J56" s="5"/>
    </row>
    <row r="57" spans="1:10" x14ac:dyDescent="0.2">
      <c r="A57" s="67" t="s">
        <v>132</v>
      </c>
      <c r="B57" s="68" t="s">
        <v>13</v>
      </c>
      <c r="C57" s="74" t="s">
        <v>204</v>
      </c>
      <c r="D57" s="119">
        <f t="shared" si="0"/>
        <v>61.9</v>
      </c>
      <c r="E57" s="123">
        <v>61.9</v>
      </c>
      <c r="F57" s="123">
        <v>42</v>
      </c>
      <c r="G57" s="123"/>
      <c r="H57" s="20"/>
      <c r="I57" s="5"/>
      <c r="J57" s="5"/>
    </row>
    <row r="58" spans="1:10" x14ac:dyDescent="0.2">
      <c r="A58" s="67" t="s">
        <v>133</v>
      </c>
      <c r="B58" s="68" t="s">
        <v>14</v>
      </c>
      <c r="C58" s="67" t="s">
        <v>204</v>
      </c>
      <c r="D58" s="119">
        <f t="shared" si="0"/>
        <v>45.6</v>
      </c>
      <c r="E58" s="123">
        <v>45.6</v>
      </c>
      <c r="F58" s="123">
        <v>28.5</v>
      </c>
      <c r="G58" s="123"/>
      <c r="H58" s="149"/>
      <c r="I58" s="35"/>
      <c r="J58" s="5"/>
    </row>
    <row r="59" spans="1:10" x14ac:dyDescent="0.2">
      <c r="A59" s="67" t="s">
        <v>134</v>
      </c>
      <c r="B59" s="68" t="s">
        <v>15</v>
      </c>
      <c r="C59" s="74" t="s">
        <v>204</v>
      </c>
      <c r="D59" s="119">
        <f t="shared" si="0"/>
        <v>38.200000000000003</v>
      </c>
      <c r="E59" s="123">
        <v>38.200000000000003</v>
      </c>
      <c r="F59" s="123">
        <v>23.4</v>
      </c>
      <c r="G59" s="123"/>
      <c r="H59" s="52"/>
      <c r="I59" s="37"/>
      <c r="J59" s="5"/>
    </row>
    <row r="60" spans="1:10" x14ac:dyDescent="0.2">
      <c r="A60" s="67" t="s">
        <v>135</v>
      </c>
      <c r="B60" s="68" t="s">
        <v>16</v>
      </c>
      <c r="C60" s="67" t="s">
        <v>204</v>
      </c>
      <c r="D60" s="119">
        <f t="shared" si="0"/>
        <v>90.6</v>
      </c>
      <c r="E60" s="123">
        <v>90.6</v>
      </c>
      <c r="F60" s="123">
        <v>60</v>
      </c>
      <c r="G60" s="123"/>
      <c r="H60" s="22"/>
      <c r="I60" s="4"/>
      <c r="J60" s="5"/>
    </row>
    <row r="61" spans="1:10" x14ac:dyDescent="0.2">
      <c r="A61" s="67" t="s">
        <v>136</v>
      </c>
      <c r="B61" s="68" t="s">
        <v>17</v>
      </c>
      <c r="C61" s="74" t="s">
        <v>204</v>
      </c>
      <c r="D61" s="119">
        <f t="shared" si="0"/>
        <v>39.1</v>
      </c>
      <c r="E61" s="123">
        <v>39.1</v>
      </c>
      <c r="F61" s="123">
        <v>25.3</v>
      </c>
      <c r="G61" s="123"/>
      <c r="H61" s="6"/>
      <c r="I61" s="18"/>
      <c r="J61" s="5"/>
    </row>
    <row r="62" spans="1:10" x14ac:dyDescent="0.2">
      <c r="A62" s="67" t="s">
        <v>137</v>
      </c>
      <c r="B62" s="68" t="s">
        <v>18</v>
      </c>
      <c r="C62" s="67" t="s">
        <v>204</v>
      </c>
      <c r="D62" s="119">
        <f t="shared" si="0"/>
        <v>49.4</v>
      </c>
      <c r="E62" s="123">
        <v>49.4</v>
      </c>
      <c r="F62" s="123">
        <v>33.9</v>
      </c>
      <c r="G62" s="123"/>
      <c r="I62" s="4"/>
      <c r="J62" s="53"/>
    </row>
    <row r="63" spans="1:10" x14ac:dyDescent="0.2">
      <c r="A63" s="67" t="s">
        <v>138</v>
      </c>
      <c r="B63" s="68" t="s">
        <v>19</v>
      </c>
      <c r="C63" s="74" t="s">
        <v>204</v>
      </c>
      <c r="D63" s="119">
        <f t="shared" si="0"/>
        <v>49.3</v>
      </c>
      <c r="E63" s="123">
        <v>49.3</v>
      </c>
      <c r="F63" s="123">
        <v>33.200000000000003</v>
      </c>
      <c r="G63" s="123"/>
      <c r="H63" s="23"/>
      <c r="I63" s="4"/>
      <c r="J63" s="53"/>
    </row>
    <row r="64" spans="1:10" x14ac:dyDescent="0.2">
      <c r="A64" s="67" t="s">
        <v>139</v>
      </c>
      <c r="B64" s="68" t="s">
        <v>20</v>
      </c>
      <c r="C64" s="67" t="s">
        <v>204</v>
      </c>
      <c r="D64" s="119">
        <f t="shared" si="0"/>
        <v>83.2</v>
      </c>
      <c r="E64" s="123">
        <v>83.2</v>
      </c>
      <c r="F64" s="123">
        <v>54.3</v>
      </c>
      <c r="G64" s="123"/>
      <c r="I64" s="4"/>
      <c r="J64" s="53"/>
    </row>
    <row r="65" spans="1:10" x14ac:dyDescent="0.2">
      <c r="A65" s="67" t="s">
        <v>353</v>
      </c>
      <c r="B65" s="68" t="s">
        <v>352</v>
      </c>
      <c r="C65" s="67" t="s">
        <v>204</v>
      </c>
      <c r="D65" s="119">
        <f t="shared" si="0"/>
        <v>57</v>
      </c>
      <c r="E65" s="123">
        <v>43</v>
      </c>
      <c r="F65" s="123">
        <v>5.3</v>
      </c>
      <c r="G65" s="123">
        <v>14</v>
      </c>
      <c r="H65" s="148"/>
      <c r="I65" s="4"/>
      <c r="J65" s="53"/>
    </row>
    <row r="66" spans="1:10" x14ac:dyDescent="0.2">
      <c r="A66" s="82" t="s">
        <v>79</v>
      </c>
      <c r="B66" s="71" t="s">
        <v>80</v>
      </c>
      <c r="C66" s="74" t="s">
        <v>204</v>
      </c>
      <c r="D66" s="121">
        <f t="shared" si="0"/>
        <v>1393.7000000000003</v>
      </c>
      <c r="E66" s="125">
        <f>E67+E68+E69+E70+E71+E72+E73+E74+E75</f>
        <v>1250.2000000000003</v>
      </c>
      <c r="F66" s="125">
        <f>F67+F68+F69+F70+F71+F72+F73+F74+F75</f>
        <v>168.9</v>
      </c>
      <c r="G66" s="125">
        <f>G67+G68+G69+G70+G71+G72+G73+G74+G75</f>
        <v>143.5</v>
      </c>
      <c r="I66" s="4"/>
      <c r="J66" s="53"/>
    </row>
    <row r="67" spans="1:10" x14ac:dyDescent="0.2">
      <c r="A67" s="67" t="s">
        <v>140</v>
      </c>
      <c r="B67" s="68" t="s">
        <v>13</v>
      </c>
      <c r="C67" s="67" t="s">
        <v>204</v>
      </c>
      <c r="D67" s="119">
        <f t="shared" si="0"/>
        <v>102.80000000000001</v>
      </c>
      <c r="E67" s="123">
        <v>83.2</v>
      </c>
      <c r="F67" s="123">
        <v>37.200000000000003</v>
      </c>
      <c r="G67" s="123">
        <v>19.600000000000001</v>
      </c>
      <c r="I67" s="4"/>
      <c r="J67" s="53"/>
    </row>
    <row r="68" spans="1:10" x14ac:dyDescent="0.2">
      <c r="A68" s="67" t="s">
        <v>141</v>
      </c>
      <c r="B68" s="68" t="s">
        <v>14</v>
      </c>
      <c r="C68" s="74" t="s">
        <v>204</v>
      </c>
      <c r="D68" s="119">
        <f t="shared" si="0"/>
        <v>38.700000000000003</v>
      </c>
      <c r="E68" s="123">
        <v>37.6</v>
      </c>
      <c r="F68" s="123">
        <v>15.9</v>
      </c>
      <c r="G68" s="123">
        <v>1.1000000000000001</v>
      </c>
      <c r="I68" s="18"/>
      <c r="J68" s="53"/>
    </row>
    <row r="69" spans="1:10" x14ac:dyDescent="0.2">
      <c r="A69" s="67" t="s">
        <v>142</v>
      </c>
      <c r="B69" s="68" t="s">
        <v>15</v>
      </c>
      <c r="C69" s="67" t="s">
        <v>204</v>
      </c>
      <c r="D69" s="119">
        <f t="shared" si="0"/>
        <v>44</v>
      </c>
      <c r="E69" s="123">
        <v>38.1</v>
      </c>
      <c r="F69" s="123">
        <v>17.2</v>
      </c>
      <c r="G69" s="123">
        <v>5.9</v>
      </c>
      <c r="I69" s="35"/>
      <c r="J69" s="53"/>
    </row>
    <row r="70" spans="1:10" x14ac:dyDescent="0.2">
      <c r="A70" s="67" t="s">
        <v>143</v>
      </c>
      <c r="B70" s="68" t="s">
        <v>16</v>
      </c>
      <c r="C70" s="74" t="s">
        <v>204</v>
      </c>
      <c r="D70" s="119">
        <f t="shared" si="0"/>
        <v>67.099999999999994</v>
      </c>
      <c r="E70" s="123">
        <v>59.1</v>
      </c>
      <c r="F70" s="123">
        <v>21.1</v>
      </c>
      <c r="G70" s="123">
        <v>8</v>
      </c>
      <c r="H70" s="23"/>
      <c r="I70" s="43"/>
      <c r="J70" s="5"/>
    </row>
    <row r="71" spans="1:10" x14ac:dyDescent="0.2">
      <c r="A71" s="67" t="s">
        <v>144</v>
      </c>
      <c r="B71" s="68" t="s">
        <v>17</v>
      </c>
      <c r="C71" s="67" t="s">
        <v>204</v>
      </c>
      <c r="D71" s="119">
        <f t="shared" si="0"/>
        <v>32.700000000000003</v>
      </c>
      <c r="E71" s="123">
        <v>30.7</v>
      </c>
      <c r="F71" s="123">
        <v>13.9</v>
      </c>
      <c r="G71" s="123">
        <v>2</v>
      </c>
      <c r="H71" s="22"/>
      <c r="I71" s="44"/>
      <c r="J71" s="5"/>
    </row>
    <row r="72" spans="1:10" x14ac:dyDescent="0.2">
      <c r="A72" s="67" t="s">
        <v>145</v>
      </c>
      <c r="B72" s="68" t="s">
        <v>18</v>
      </c>
      <c r="C72" s="74" t="s">
        <v>204</v>
      </c>
      <c r="D72" s="119">
        <f t="shared" si="0"/>
        <v>72.8</v>
      </c>
      <c r="E72" s="123">
        <v>54.8</v>
      </c>
      <c r="F72" s="123">
        <v>16.3</v>
      </c>
      <c r="G72" s="123">
        <v>18</v>
      </c>
      <c r="H72" s="26"/>
      <c r="I72" s="18"/>
      <c r="J72" s="5"/>
    </row>
    <row r="73" spans="1:10" x14ac:dyDescent="0.2">
      <c r="A73" s="67" t="s">
        <v>146</v>
      </c>
      <c r="B73" s="68" t="s">
        <v>19</v>
      </c>
      <c r="C73" s="67" t="s">
        <v>204</v>
      </c>
      <c r="D73" s="119">
        <f t="shared" si="0"/>
        <v>79.599999999999994</v>
      </c>
      <c r="E73" s="123">
        <v>79.599999999999994</v>
      </c>
      <c r="F73" s="123">
        <v>44.6</v>
      </c>
      <c r="G73" s="123"/>
      <c r="H73" s="21"/>
      <c r="I73" s="18"/>
      <c r="J73" s="5"/>
    </row>
    <row r="74" spans="1:10" x14ac:dyDescent="0.2">
      <c r="A74" s="67" t="s">
        <v>147</v>
      </c>
      <c r="B74" s="68" t="s">
        <v>20</v>
      </c>
      <c r="C74" s="74" t="s">
        <v>204</v>
      </c>
      <c r="D74" s="119">
        <f t="shared" si="0"/>
        <v>922.80000000000007</v>
      </c>
      <c r="E74" s="123">
        <v>843.2</v>
      </c>
      <c r="F74" s="123"/>
      <c r="G74" s="123">
        <v>79.599999999999994</v>
      </c>
      <c r="H74" s="23"/>
      <c r="I74" s="18"/>
      <c r="J74" s="18"/>
    </row>
    <row r="75" spans="1:10" x14ac:dyDescent="0.2">
      <c r="A75" s="67" t="s">
        <v>351</v>
      </c>
      <c r="B75" s="68" t="s">
        <v>352</v>
      </c>
      <c r="C75" s="74" t="s">
        <v>204</v>
      </c>
      <c r="D75" s="119">
        <f t="shared" si="0"/>
        <v>33.200000000000003</v>
      </c>
      <c r="E75" s="123">
        <v>23.9</v>
      </c>
      <c r="F75" s="123">
        <v>2.7</v>
      </c>
      <c r="G75" s="123">
        <v>9.3000000000000007</v>
      </c>
      <c r="H75" s="18"/>
      <c r="I75" s="18"/>
      <c r="J75" s="18"/>
    </row>
    <row r="76" spans="1:10" x14ac:dyDescent="0.2">
      <c r="A76" s="82" t="s">
        <v>298</v>
      </c>
      <c r="B76" s="71" t="s">
        <v>299</v>
      </c>
      <c r="C76" s="72" t="s">
        <v>204</v>
      </c>
      <c r="D76" s="121">
        <f t="shared" si="0"/>
        <v>5.7</v>
      </c>
      <c r="E76" s="125">
        <v>5.7</v>
      </c>
      <c r="F76" s="125"/>
      <c r="G76" s="125"/>
      <c r="H76" s="18"/>
      <c r="J76" s="18"/>
    </row>
    <row r="77" spans="1:10" x14ac:dyDescent="0.2">
      <c r="A77" s="82" t="s">
        <v>79</v>
      </c>
      <c r="B77" s="71" t="s">
        <v>184</v>
      </c>
      <c r="C77" s="67" t="s">
        <v>204</v>
      </c>
      <c r="D77" s="119">
        <f t="shared" si="0"/>
        <v>80</v>
      </c>
      <c r="E77" s="123">
        <v>80</v>
      </c>
      <c r="F77" s="123"/>
      <c r="G77" s="123"/>
      <c r="H77" s="18"/>
      <c r="J77" s="18"/>
    </row>
    <row r="78" spans="1:10" x14ac:dyDescent="0.2">
      <c r="A78" s="82" t="s">
        <v>296</v>
      </c>
      <c r="B78" s="71" t="s">
        <v>297</v>
      </c>
      <c r="C78" s="74" t="s">
        <v>204</v>
      </c>
      <c r="D78" s="121">
        <f t="shared" si="0"/>
        <v>36.1</v>
      </c>
      <c r="E78" s="125">
        <v>3.6</v>
      </c>
      <c r="F78" s="125"/>
      <c r="G78" s="125">
        <v>32.5</v>
      </c>
      <c r="J78" s="18"/>
    </row>
    <row r="79" spans="1:10" ht="24" x14ac:dyDescent="0.2">
      <c r="A79" s="82" t="s">
        <v>350</v>
      </c>
      <c r="B79" s="71" t="s">
        <v>349</v>
      </c>
      <c r="C79" s="74" t="s">
        <v>204</v>
      </c>
      <c r="D79" s="124">
        <f t="shared" si="0"/>
        <v>101.9</v>
      </c>
      <c r="E79" s="123"/>
      <c r="F79" s="123"/>
      <c r="G79" s="123">
        <v>101.9</v>
      </c>
      <c r="J79" s="18"/>
    </row>
    <row r="80" spans="1:10" x14ac:dyDescent="0.2">
      <c r="A80" s="248" t="s">
        <v>212</v>
      </c>
      <c r="B80" s="245" t="s">
        <v>347</v>
      </c>
      <c r="C80" s="82" t="s">
        <v>206</v>
      </c>
      <c r="D80" s="127">
        <f t="shared" ref="D80:D131" si="1">E80+G80</f>
        <v>50.4</v>
      </c>
      <c r="E80" s="125">
        <v>50.4</v>
      </c>
      <c r="F80" s="125"/>
      <c r="G80" s="125"/>
      <c r="H80" s="145"/>
      <c r="J80" s="5"/>
    </row>
    <row r="81" spans="1:9" x14ac:dyDescent="0.2">
      <c r="A81" s="249"/>
      <c r="B81" s="246"/>
      <c r="C81" s="82" t="s">
        <v>346</v>
      </c>
      <c r="D81" s="127">
        <f t="shared" si="1"/>
        <v>19.5</v>
      </c>
      <c r="E81" s="125"/>
      <c r="F81" s="125"/>
      <c r="G81" s="125">
        <v>19.5</v>
      </c>
      <c r="H81" s="145"/>
    </row>
    <row r="82" spans="1:9" x14ac:dyDescent="0.2">
      <c r="A82" s="250"/>
      <c r="B82" s="247"/>
      <c r="C82" s="82" t="s">
        <v>324</v>
      </c>
      <c r="D82" s="127">
        <f t="shared" si="1"/>
        <v>112.8</v>
      </c>
      <c r="E82" s="125">
        <v>2.2000000000000002</v>
      </c>
      <c r="F82" s="125"/>
      <c r="G82" s="125">
        <v>110.6</v>
      </c>
      <c r="H82" s="145"/>
    </row>
    <row r="83" spans="1:9" x14ac:dyDescent="0.2">
      <c r="A83" s="146" t="s">
        <v>79</v>
      </c>
      <c r="B83" s="147" t="s">
        <v>348</v>
      </c>
      <c r="C83" s="82" t="s">
        <v>227</v>
      </c>
      <c r="D83" s="127">
        <f t="shared" si="1"/>
        <v>54.6</v>
      </c>
      <c r="E83" s="125">
        <v>54.6</v>
      </c>
      <c r="F83" s="125"/>
      <c r="G83" s="125"/>
      <c r="H83" s="145"/>
    </row>
    <row r="84" spans="1:9" ht="29.25" x14ac:dyDescent="0.25">
      <c r="A84" s="67"/>
      <c r="B84" s="186" t="s">
        <v>332</v>
      </c>
      <c r="C84" s="199"/>
      <c r="D84" s="188">
        <f t="shared" si="1"/>
        <v>364.2</v>
      </c>
      <c r="E84" s="189">
        <f>E85+E86</f>
        <v>326</v>
      </c>
      <c r="F84" s="189">
        <f>F85+F86</f>
        <v>209.4</v>
      </c>
      <c r="G84" s="189">
        <f>G85+G86</f>
        <v>38.200000000000003</v>
      </c>
      <c r="H84" s="145"/>
    </row>
    <row r="85" spans="1:9" x14ac:dyDescent="0.2">
      <c r="A85" s="67" t="s">
        <v>81</v>
      </c>
      <c r="B85" s="70" t="s">
        <v>7</v>
      </c>
      <c r="C85" s="67" t="s">
        <v>204</v>
      </c>
      <c r="D85" s="119">
        <f t="shared" si="1"/>
        <v>56.5</v>
      </c>
      <c r="E85" s="123">
        <v>18.3</v>
      </c>
      <c r="F85" s="123"/>
      <c r="G85" s="123">
        <v>38.200000000000003</v>
      </c>
      <c r="H85" s="145"/>
    </row>
    <row r="86" spans="1:9" x14ac:dyDescent="0.2">
      <c r="A86" s="67"/>
      <c r="B86" s="83" t="s">
        <v>51</v>
      </c>
      <c r="C86" s="74"/>
      <c r="D86" s="121">
        <f t="shared" si="1"/>
        <v>307.7</v>
      </c>
      <c r="E86" s="125">
        <f>E87</f>
        <v>307.7</v>
      </c>
      <c r="F86" s="125">
        <f>F87</f>
        <v>209.4</v>
      </c>
      <c r="G86" s="125">
        <f>G87</f>
        <v>0</v>
      </c>
      <c r="H86" s="145"/>
    </row>
    <row r="87" spans="1:9" x14ac:dyDescent="0.2">
      <c r="A87" s="67" t="s">
        <v>81</v>
      </c>
      <c r="B87" s="68" t="s">
        <v>333</v>
      </c>
      <c r="C87" s="74" t="s">
        <v>205</v>
      </c>
      <c r="D87" s="119">
        <f t="shared" si="1"/>
        <v>307.7</v>
      </c>
      <c r="E87" s="123">
        <v>307.7</v>
      </c>
      <c r="F87" s="123">
        <v>209.4</v>
      </c>
      <c r="G87" s="123"/>
      <c r="H87" s="145"/>
    </row>
    <row r="88" spans="1:9" ht="15.75" x14ac:dyDescent="0.25">
      <c r="A88" s="223"/>
      <c r="B88" s="221" t="s">
        <v>220</v>
      </c>
      <c r="C88" s="222"/>
      <c r="D88" s="218">
        <f t="shared" si="1"/>
        <v>356.3</v>
      </c>
      <c r="E88" s="224">
        <f>E91+E93+E90+E92</f>
        <v>356.3</v>
      </c>
      <c r="F88" s="224">
        <f>F91+F93+F90+F92</f>
        <v>104.69999999999999</v>
      </c>
      <c r="G88" s="224">
        <f>G91+G93+G90+G92</f>
        <v>0</v>
      </c>
    </row>
    <row r="89" spans="1:9" ht="14.25" x14ac:dyDescent="0.2">
      <c r="A89" s="84"/>
      <c r="B89" s="185" t="s">
        <v>118</v>
      </c>
      <c r="C89" s="101"/>
      <c r="D89" s="179">
        <f t="shared" si="1"/>
        <v>356.30000000000007</v>
      </c>
      <c r="E89" s="189">
        <f>E90+E91+E92+E93</f>
        <v>356.30000000000007</v>
      </c>
      <c r="F89" s="189">
        <f>F90+F91+F92+F93</f>
        <v>104.69999999999999</v>
      </c>
      <c r="G89" s="189">
        <f>G90+G91+G92+G93</f>
        <v>0</v>
      </c>
    </row>
    <row r="90" spans="1:9" x14ac:dyDescent="0.2">
      <c r="A90" s="67" t="s">
        <v>86</v>
      </c>
      <c r="B90" s="78" t="s">
        <v>300</v>
      </c>
      <c r="C90" s="74" t="s">
        <v>204</v>
      </c>
      <c r="D90" s="119">
        <f t="shared" si="1"/>
        <v>1.9</v>
      </c>
      <c r="E90" s="123">
        <v>1.9</v>
      </c>
      <c r="F90" s="128"/>
      <c r="G90" s="123"/>
    </row>
    <row r="91" spans="1:9" x14ac:dyDescent="0.2">
      <c r="A91" s="67" t="s">
        <v>186</v>
      </c>
      <c r="B91" s="78" t="s">
        <v>185</v>
      </c>
      <c r="C91" s="67" t="s">
        <v>204</v>
      </c>
      <c r="D91" s="124">
        <f t="shared" si="1"/>
        <v>5</v>
      </c>
      <c r="E91" s="123">
        <v>5</v>
      </c>
      <c r="F91" s="123"/>
      <c r="G91" s="123"/>
    </row>
    <row r="92" spans="1:9" ht="36" x14ac:dyDescent="0.2">
      <c r="A92" s="67" t="s">
        <v>69</v>
      </c>
      <c r="B92" s="174" t="s">
        <v>354</v>
      </c>
      <c r="C92" s="67" t="s">
        <v>209</v>
      </c>
      <c r="D92" s="124">
        <f t="shared" si="1"/>
        <v>0.7</v>
      </c>
      <c r="E92" s="123">
        <v>0.7</v>
      </c>
      <c r="F92" s="123">
        <v>0.5</v>
      </c>
      <c r="G92" s="123"/>
    </row>
    <row r="93" spans="1:9" ht="24" x14ac:dyDescent="0.2">
      <c r="A93" s="84"/>
      <c r="B93" s="85" t="s">
        <v>50</v>
      </c>
      <c r="C93" s="72" t="s">
        <v>205</v>
      </c>
      <c r="D93" s="121">
        <f t="shared" si="1"/>
        <v>348.70000000000005</v>
      </c>
      <c r="E93" s="125">
        <f>E94+E95+E96</f>
        <v>348.70000000000005</v>
      </c>
      <c r="F93" s="125">
        <f>F94+F95+F96</f>
        <v>104.19999999999999</v>
      </c>
      <c r="G93" s="125">
        <f>G94+G95+G96</f>
        <v>0</v>
      </c>
      <c r="I93" s="7"/>
    </row>
    <row r="94" spans="1:9" x14ac:dyDescent="0.2">
      <c r="A94" s="67" t="s">
        <v>69</v>
      </c>
      <c r="B94" s="78" t="s">
        <v>49</v>
      </c>
      <c r="C94" s="67" t="s">
        <v>205</v>
      </c>
      <c r="D94" s="119">
        <f t="shared" si="1"/>
        <v>150.1</v>
      </c>
      <c r="E94" s="123">
        <v>150.1</v>
      </c>
      <c r="F94" s="123">
        <v>103.6</v>
      </c>
      <c r="G94" s="123"/>
      <c r="I94" s="7"/>
    </row>
    <row r="95" spans="1:9" x14ac:dyDescent="0.2">
      <c r="A95" s="67" t="s">
        <v>86</v>
      </c>
      <c r="B95" s="78" t="s">
        <v>83</v>
      </c>
      <c r="C95" s="67" t="s">
        <v>205</v>
      </c>
      <c r="D95" s="119">
        <f t="shared" si="1"/>
        <v>198</v>
      </c>
      <c r="E95" s="123">
        <v>198</v>
      </c>
      <c r="F95" s="123"/>
      <c r="G95" s="123"/>
      <c r="H95" s="7"/>
      <c r="I95" s="7"/>
    </row>
    <row r="96" spans="1:9" ht="24" x14ac:dyDescent="0.2">
      <c r="A96" s="67" t="s">
        <v>85</v>
      </c>
      <c r="B96" s="78" t="s">
        <v>84</v>
      </c>
      <c r="C96" s="67" t="s">
        <v>205</v>
      </c>
      <c r="D96" s="119">
        <f t="shared" si="1"/>
        <v>0.6</v>
      </c>
      <c r="E96" s="129">
        <v>0.6</v>
      </c>
      <c r="F96" s="129">
        <v>0.6</v>
      </c>
      <c r="G96" s="130"/>
      <c r="H96" s="7"/>
      <c r="I96" s="7"/>
    </row>
    <row r="97" spans="1:9" ht="31.5" x14ac:dyDescent="0.25">
      <c r="A97" s="220"/>
      <c r="B97" s="221" t="s">
        <v>221</v>
      </c>
      <c r="C97" s="225"/>
      <c r="D97" s="218">
        <f t="shared" si="1"/>
        <v>4237.8</v>
      </c>
      <c r="E97" s="219">
        <f>E99+E122+E125+E128+E129+E132</f>
        <v>239.2</v>
      </c>
      <c r="F97" s="219">
        <f>F99+F122+F125+F128+F129+F132</f>
        <v>4.1999999999999993</v>
      </c>
      <c r="G97" s="219">
        <f>G99+G122+G125+G128+G129+G132</f>
        <v>3998.6</v>
      </c>
      <c r="H97" s="7"/>
      <c r="I97" s="7"/>
    </row>
    <row r="98" spans="1:9" ht="15.75" x14ac:dyDescent="0.25">
      <c r="A98" s="183"/>
      <c r="B98" s="185" t="s">
        <v>118</v>
      </c>
      <c r="C98" s="191"/>
      <c r="D98" s="179">
        <f t="shared" si="1"/>
        <v>4237.8</v>
      </c>
      <c r="E98" s="192">
        <f>E99+E122+E125+E128+E129+E132</f>
        <v>239.2</v>
      </c>
      <c r="F98" s="192">
        <f>F99+F122+F125+F128+F129+F132</f>
        <v>4.1999999999999993</v>
      </c>
      <c r="G98" s="192">
        <f>G99+G122+G125+G128+G129+G132</f>
        <v>3998.6</v>
      </c>
      <c r="H98" s="7"/>
      <c r="I98" s="7"/>
    </row>
    <row r="99" spans="1:9" x14ac:dyDescent="0.2">
      <c r="A99" s="67"/>
      <c r="B99" s="69" t="s">
        <v>82</v>
      </c>
      <c r="C99" s="108" t="s">
        <v>204</v>
      </c>
      <c r="D99" s="121">
        <f t="shared" si="1"/>
        <v>509.59999999999991</v>
      </c>
      <c r="E99" s="131">
        <f>SUM(E100:E121)</f>
        <v>187.49999999999997</v>
      </c>
      <c r="F99" s="131">
        <f>SUM(F100:F121)</f>
        <v>1.9</v>
      </c>
      <c r="G99" s="131">
        <f>SUM(G100:G121)</f>
        <v>322.09999999999997</v>
      </c>
      <c r="H99" s="7"/>
      <c r="I99" s="7"/>
    </row>
    <row r="100" spans="1:9" ht="36" x14ac:dyDescent="0.2">
      <c r="A100" s="86" t="s">
        <v>356</v>
      </c>
      <c r="B100" s="68" t="s">
        <v>355</v>
      </c>
      <c r="C100" s="90" t="s">
        <v>204</v>
      </c>
      <c r="D100" s="124">
        <f t="shared" si="1"/>
        <v>10.7</v>
      </c>
      <c r="E100" s="132">
        <v>10.7</v>
      </c>
      <c r="F100" s="131"/>
      <c r="G100" s="131"/>
      <c r="H100" s="7"/>
      <c r="I100" s="7"/>
    </row>
    <row r="101" spans="1:9" x14ac:dyDescent="0.2">
      <c r="A101" s="67" t="s">
        <v>264</v>
      </c>
      <c r="B101" s="68" t="s">
        <v>263</v>
      </c>
      <c r="C101" s="74" t="s">
        <v>204</v>
      </c>
      <c r="D101" s="124">
        <f t="shared" ref="D101:D106" si="2">E101+G101</f>
        <v>148.6</v>
      </c>
      <c r="E101" s="123"/>
      <c r="F101" s="123"/>
      <c r="G101" s="123">
        <v>148.6</v>
      </c>
      <c r="H101" s="7"/>
      <c r="I101" s="7"/>
    </row>
    <row r="102" spans="1:9" x14ac:dyDescent="0.2">
      <c r="A102" s="67" t="s">
        <v>267</v>
      </c>
      <c r="B102" s="94" t="s">
        <v>266</v>
      </c>
      <c r="C102" s="74" t="s">
        <v>204</v>
      </c>
      <c r="D102" s="124">
        <f t="shared" si="2"/>
        <v>5.9</v>
      </c>
      <c r="E102" s="123"/>
      <c r="F102" s="123"/>
      <c r="G102" s="123">
        <v>5.9</v>
      </c>
      <c r="H102" s="7"/>
      <c r="I102" s="7"/>
    </row>
    <row r="103" spans="1:9" ht="24" x14ac:dyDescent="0.2">
      <c r="A103" s="86" t="s">
        <v>213</v>
      </c>
      <c r="B103" s="94" t="s">
        <v>214</v>
      </c>
      <c r="C103" s="74" t="s">
        <v>204</v>
      </c>
      <c r="D103" s="124">
        <f t="shared" si="2"/>
        <v>44.2</v>
      </c>
      <c r="E103" s="123"/>
      <c r="F103" s="123"/>
      <c r="G103" s="123">
        <v>44.2</v>
      </c>
      <c r="H103" s="7"/>
      <c r="I103" s="7"/>
    </row>
    <row r="104" spans="1:9" x14ac:dyDescent="0.2">
      <c r="A104" s="86" t="s">
        <v>361</v>
      </c>
      <c r="B104" s="68" t="s">
        <v>360</v>
      </c>
      <c r="C104" s="74" t="s">
        <v>204</v>
      </c>
      <c r="D104" s="124">
        <f t="shared" si="2"/>
        <v>40.200000000000003</v>
      </c>
      <c r="E104" s="123"/>
      <c r="F104" s="123"/>
      <c r="G104" s="123">
        <v>40.200000000000003</v>
      </c>
      <c r="H104" s="7"/>
      <c r="I104" s="7"/>
    </row>
    <row r="105" spans="1:9" x14ac:dyDescent="0.2">
      <c r="A105" s="86" t="s">
        <v>363</v>
      </c>
      <c r="B105" s="68" t="s">
        <v>362</v>
      </c>
      <c r="C105" s="74" t="s">
        <v>204</v>
      </c>
      <c r="D105" s="124">
        <f t="shared" si="2"/>
        <v>0.7</v>
      </c>
      <c r="E105" s="123"/>
      <c r="F105" s="123"/>
      <c r="G105" s="123">
        <v>0.7</v>
      </c>
      <c r="H105" s="7"/>
      <c r="I105" s="6"/>
    </row>
    <row r="106" spans="1:9" ht="24" x14ac:dyDescent="0.2">
      <c r="A106" s="86" t="s">
        <v>359</v>
      </c>
      <c r="B106" s="68" t="s">
        <v>358</v>
      </c>
      <c r="C106" s="74" t="s">
        <v>204</v>
      </c>
      <c r="D106" s="124">
        <f t="shared" si="2"/>
        <v>2.7</v>
      </c>
      <c r="E106" s="123">
        <v>2.7</v>
      </c>
      <c r="F106" s="123"/>
      <c r="G106" s="123"/>
      <c r="H106" s="7"/>
      <c r="I106" s="6"/>
    </row>
    <row r="107" spans="1:9" x14ac:dyDescent="0.2">
      <c r="A107" s="86" t="s">
        <v>237</v>
      </c>
      <c r="B107" s="68" t="s">
        <v>236</v>
      </c>
      <c r="C107" s="74" t="s">
        <v>204</v>
      </c>
      <c r="D107" s="124">
        <f t="shared" si="1"/>
        <v>0.8</v>
      </c>
      <c r="E107" s="132">
        <v>0.8</v>
      </c>
      <c r="F107" s="132"/>
      <c r="G107" s="123"/>
      <c r="H107" s="6"/>
      <c r="I107" s="6"/>
    </row>
    <row r="108" spans="1:9" ht="24" x14ac:dyDescent="0.2">
      <c r="A108" s="87" t="s">
        <v>97</v>
      </c>
      <c r="B108" s="68" t="s">
        <v>112</v>
      </c>
      <c r="C108" s="74" t="s">
        <v>204</v>
      </c>
      <c r="D108" s="119">
        <f t="shared" si="1"/>
        <v>31</v>
      </c>
      <c r="E108" s="129">
        <v>26.3</v>
      </c>
      <c r="F108" s="129"/>
      <c r="G108" s="120">
        <v>4.7</v>
      </c>
      <c r="H108" s="39"/>
      <c r="I108" s="6"/>
    </row>
    <row r="109" spans="1:9" x14ac:dyDescent="0.2">
      <c r="A109" s="87" t="s">
        <v>301</v>
      </c>
      <c r="B109" s="68" t="s">
        <v>302</v>
      </c>
      <c r="C109" s="74" t="s">
        <v>204</v>
      </c>
      <c r="D109" s="119">
        <f t="shared" si="1"/>
        <v>77.5</v>
      </c>
      <c r="E109" s="129">
        <v>38.700000000000003</v>
      </c>
      <c r="F109" s="129">
        <v>1.9</v>
      </c>
      <c r="G109" s="120">
        <v>38.799999999999997</v>
      </c>
      <c r="H109" s="150"/>
      <c r="I109" s="6"/>
    </row>
    <row r="110" spans="1:9" x14ac:dyDescent="0.2">
      <c r="A110" s="87" t="s">
        <v>87</v>
      </c>
      <c r="B110" s="68" t="s">
        <v>357</v>
      </c>
      <c r="C110" s="74" t="s">
        <v>204</v>
      </c>
      <c r="D110" s="119">
        <f t="shared" si="1"/>
        <v>15</v>
      </c>
      <c r="E110" s="129">
        <v>15</v>
      </c>
      <c r="F110" s="129"/>
      <c r="G110" s="120"/>
      <c r="H110" s="150"/>
      <c r="I110" s="6"/>
    </row>
    <row r="111" spans="1:9" ht="24" x14ac:dyDescent="0.2">
      <c r="A111" s="87" t="s">
        <v>365</v>
      </c>
      <c r="B111" s="68" t="s">
        <v>364</v>
      </c>
      <c r="C111" s="74" t="s">
        <v>204</v>
      </c>
      <c r="D111" s="119">
        <f t="shared" si="1"/>
        <v>13.5</v>
      </c>
      <c r="E111" s="129"/>
      <c r="F111" s="129"/>
      <c r="G111" s="129">
        <v>13.5</v>
      </c>
      <c r="H111" s="39"/>
    </row>
    <row r="112" spans="1:9" x14ac:dyDescent="0.2">
      <c r="A112" s="67" t="s">
        <v>303</v>
      </c>
      <c r="B112" s="77" t="s">
        <v>304</v>
      </c>
      <c r="C112" s="74" t="s">
        <v>204</v>
      </c>
      <c r="D112" s="124">
        <f t="shared" si="1"/>
        <v>12.6</v>
      </c>
      <c r="E112" s="132">
        <v>4</v>
      </c>
      <c r="F112" s="132"/>
      <c r="G112" s="123">
        <v>8.6</v>
      </c>
      <c r="H112" s="6"/>
    </row>
    <row r="113" spans="1:12" x14ac:dyDescent="0.2">
      <c r="A113" s="87" t="s">
        <v>233</v>
      </c>
      <c r="B113" s="68" t="s">
        <v>265</v>
      </c>
      <c r="C113" s="74" t="s">
        <v>204</v>
      </c>
      <c r="D113" s="124">
        <f t="shared" si="1"/>
        <v>0.6</v>
      </c>
      <c r="E113" s="132">
        <v>0.6</v>
      </c>
      <c r="F113" s="132"/>
      <c r="G113" s="123"/>
    </row>
    <row r="114" spans="1:12" x14ac:dyDescent="0.2">
      <c r="A114" s="87" t="s">
        <v>309</v>
      </c>
      <c r="B114" s="68" t="s">
        <v>310</v>
      </c>
      <c r="C114" s="74" t="s">
        <v>204</v>
      </c>
      <c r="D114" s="124">
        <f t="shared" si="1"/>
        <v>8.6</v>
      </c>
      <c r="E114" s="132">
        <v>8.6</v>
      </c>
      <c r="F114" s="132"/>
      <c r="G114" s="123"/>
    </row>
    <row r="115" spans="1:12" x14ac:dyDescent="0.2">
      <c r="A115" s="67" t="s">
        <v>235</v>
      </c>
      <c r="B115" s="68" t="s">
        <v>234</v>
      </c>
      <c r="C115" s="74" t="s">
        <v>204</v>
      </c>
      <c r="D115" s="124">
        <f t="shared" si="1"/>
        <v>34</v>
      </c>
      <c r="E115" s="123">
        <v>34</v>
      </c>
      <c r="F115" s="123"/>
      <c r="G115" s="123"/>
    </row>
    <row r="116" spans="1:12" x14ac:dyDescent="0.2">
      <c r="A116" s="67" t="s">
        <v>305</v>
      </c>
      <c r="B116" s="77" t="s">
        <v>306</v>
      </c>
      <c r="C116" s="74" t="s">
        <v>204</v>
      </c>
      <c r="D116" s="124">
        <f t="shared" si="1"/>
        <v>9.9</v>
      </c>
      <c r="E116" s="123">
        <v>9.9</v>
      </c>
      <c r="F116" s="123"/>
      <c r="G116" s="123"/>
    </row>
    <row r="117" spans="1:12" ht="24" x14ac:dyDescent="0.2">
      <c r="A117" s="67" t="s">
        <v>369</v>
      </c>
      <c r="B117" s="94" t="s">
        <v>368</v>
      </c>
      <c r="C117" s="74" t="s">
        <v>204</v>
      </c>
      <c r="D117" s="124">
        <f t="shared" si="1"/>
        <v>16.899999999999999</v>
      </c>
      <c r="E117" s="123"/>
      <c r="F117" s="123"/>
      <c r="G117" s="123">
        <v>16.899999999999999</v>
      </c>
      <c r="I117" s="61"/>
    </row>
    <row r="118" spans="1:12" ht="24" x14ac:dyDescent="0.2">
      <c r="A118" s="67" t="s">
        <v>371</v>
      </c>
      <c r="B118" s="94" t="s">
        <v>370</v>
      </c>
      <c r="C118" s="74" t="s">
        <v>204</v>
      </c>
      <c r="D118" s="124">
        <f t="shared" si="1"/>
        <v>2.4</v>
      </c>
      <c r="E118" s="123">
        <v>2.4</v>
      </c>
      <c r="F118" s="123"/>
      <c r="G118" s="123"/>
      <c r="I118" s="61"/>
    </row>
    <row r="119" spans="1:12" ht="24" x14ac:dyDescent="0.2">
      <c r="A119" s="67" t="s">
        <v>367</v>
      </c>
      <c r="B119" s="94" t="s">
        <v>366</v>
      </c>
      <c r="C119" s="74" t="s">
        <v>204</v>
      </c>
      <c r="D119" s="124">
        <f t="shared" si="1"/>
        <v>3.6</v>
      </c>
      <c r="E119" s="123">
        <v>3.6</v>
      </c>
      <c r="F119" s="123"/>
      <c r="G119" s="123"/>
      <c r="H119" s="61"/>
      <c r="I119" s="61"/>
    </row>
    <row r="120" spans="1:12" ht="24" x14ac:dyDescent="0.2">
      <c r="A120" s="67" t="s">
        <v>307</v>
      </c>
      <c r="B120" s="68" t="s">
        <v>308</v>
      </c>
      <c r="C120" s="74" t="s">
        <v>204</v>
      </c>
      <c r="D120" s="124">
        <f t="shared" si="1"/>
        <v>15</v>
      </c>
      <c r="E120" s="123">
        <v>15</v>
      </c>
      <c r="F120" s="123"/>
      <c r="G120" s="123"/>
      <c r="H120" s="61"/>
      <c r="I120" s="61"/>
    </row>
    <row r="121" spans="1:12" ht="24" x14ac:dyDescent="0.2">
      <c r="A121" s="67" t="s">
        <v>232</v>
      </c>
      <c r="B121" s="68" t="s">
        <v>231</v>
      </c>
      <c r="C121" s="74" t="s">
        <v>204</v>
      </c>
      <c r="D121" s="124">
        <f t="shared" si="1"/>
        <v>15.2</v>
      </c>
      <c r="E121" s="123">
        <v>15.2</v>
      </c>
      <c r="F121" s="123"/>
      <c r="G121" s="123"/>
      <c r="H121" s="61"/>
      <c r="I121" s="61"/>
    </row>
    <row r="122" spans="1:12" x14ac:dyDescent="0.2">
      <c r="A122" s="67"/>
      <c r="B122" s="71" t="s">
        <v>374</v>
      </c>
      <c r="C122" s="151"/>
      <c r="D122" s="127">
        <f t="shared" si="1"/>
        <v>104.8</v>
      </c>
      <c r="E122" s="125">
        <f>E123+E124</f>
        <v>24.8</v>
      </c>
      <c r="F122" s="125">
        <f>F123+F124</f>
        <v>0</v>
      </c>
      <c r="G122" s="125">
        <f>G123+G124</f>
        <v>80</v>
      </c>
      <c r="H122" s="61"/>
      <c r="I122" s="61"/>
    </row>
    <row r="123" spans="1:12" x14ac:dyDescent="0.2">
      <c r="A123" s="67" t="s">
        <v>361</v>
      </c>
      <c r="B123" s="68" t="s">
        <v>360</v>
      </c>
      <c r="C123" s="151" t="s">
        <v>209</v>
      </c>
      <c r="D123" s="124">
        <f t="shared" si="1"/>
        <v>80</v>
      </c>
      <c r="E123" s="123"/>
      <c r="F123" s="123"/>
      <c r="G123" s="123">
        <v>80</v>
      </c>
      <c r="H123" s="61"/>
      <c r="I123" s="61"/>
    </row>
    <row r="124" spans="1:12" ht="24" x14ac:dyDescent="0.2">
      <c r="A124" s="67" t="s">
        <v>373</v>
      </c>
      <c r="B124" s="68" t="s">
        <v>372</v>
      </c>
      <c r="C124" s="151" t="s">
        <v>209</v>
      </c>
      <c r="D124" s="124">
        <f t="shared" si="1"/>
        <v>24.8</v>
      </c>
      <c r="E124" s="123">
        <v>24.8</v>
      </c>
      <c r="F124" s="123"/>
      <c r="G124" s="123"/>
      <c r="H124" s="61"/>
      <c r="I124" s="61"/>
    </row>
    <row r="125" spans="1:12" x14ac:dyDescent="0.2">
      <c r="A125" s="82"/>
      <c r="B125" s="71" t="s">
        <v>375</v>
      </c>
      <c r="C125" s="139"/>
      <c r="D125" s="127">
        <f t="shared" si="1"/>
        <v>51.6</v>
      </c>
      <c r="E125" s="125">
        <f>E126+E127</f>
        <v>3.1</v>
      </c>
      <c r="F125" s="125">
        <f>F126+F127</f>
        <v>2.2999999999999998</v>
      </c>
      <c r="G125" s="125">
        <f>G126+G127</f>
        <v>48.5</v>
      </c>
      <c r="H125" s="61"/>
      <c r="I125" s="61"/>
    </row>
    <row r="126" spans="1:12" ht="36" x14ac:dyDescent="0.2">
      <c r="A126" s="82" t="s">
        <v>303</v>
      </c>
      <c r="B126" s="68" t="s">
        <v>376</v>
      </c>
      <c r="C126" s="139" t="s">
        <v>324</v>
      </c>
      <c r="D126" s="127">
        <f t="shared" si="1"/>
        <v>48.5</v>
      </c>
      <c r="E126" s="175">
        <v>0</v>
      </c>
      <c r="F126" s="125"/>
      <c r="G126" s="125">
        <v>48.5</v>
      </c>
      <c r="H126" s="159"/>
      <c r="I126" s="61"/>
    </row>
    <row r="127" spans="1:12" x14ac:dyDescent="0.2">
      <c r="A127" s="82" t="s">
        <v>305</v>
      </c>
      <c r="B127" s="77" t="s">
        <v>306</v>
      </c>
      <c r="C127" s="139" t="s">
        <v>324</v>
      </c>
      <c r="D127" s="127">
        <f t="shared" si="1"/>
        <v>3.1</v>
      </c>
      <c r="E127" s="125">
        <v>3.1</v>
      </c>
      <c r="F127" s="125">
        <v>2.2999999999999998</v>
      </c>
      <c r="G127" s="125"/>
      <c r="H127" s="61"/>
      <c r="I127" s="61"/>
      <c r="L127" s="3"/>
    </row>
    <row r="128" spans="1:12" ht="24" x14ac:dyDescent="0.2">
      <c r="A128" s="82" t="s">
        <v>232</v>
      </c>
      <c r="B128" s="71" t="s">
        <v>231</v>
      </c>
      <c r="C128" s="139" t="s">
        <v>227</v>
      </c>
      <c r="D128" s="127">
        <f t="shared" si="1"/>
        <v>23.8</v>
      </c>
      <c r="E128" s="125">
        <v>23.8</v>
      </c>
      <c r="F128" s="125"/>
      <c r="G128" s="125"/>
      <c r="H128" s="61"/>
      <c r="I128" s="61"/>
    </row>
    <row r="129" spans="1:11" x14ac:dyDescent="0.2">
      <c r="A129" s="82"/>
      <c r="B129" s="71" t="s">
        <v>378</v>
      </c>
      <c r="C129" s="139"/>
      <c r="D129" s="127">
        <f t="shared" si="1"/>
        <v>1150</v>
      </c>
      <c r="E129" s="125">
        <f>E130+E131</f>
        <v>0</v>
      </c>
      <c r="F129" s="125">
        <f>F130+F131</f>
        <v>0</v>
      </c>
      <c r="G129" s="125">
        <f>G130+G131</f>
        <v>1150</v>
      </c>
      <c r="H129" s="61"/>
      <c r="I129" s="61"/>
      <c r="K129" s="3"/>
    </row>
    <row r="130" spans="1:11" x14ac:dyDescent="0.2">
      <c r="A130" s="67" t="s">
        <v>264</v>
      </c>
      <c r="B130" s="94" t="s">
        <v>263</v>
      </c>
      <c r="C130" s="139" t="s">
        <v>207</v>
      </c>
      <c r="D130" s="127">
        <f t="shared" si="1"/>
        <v>800</v>
      </c>
      <c r="E130" s="125"/>
      <c r="F130" s="125"/>
      <c r="G130" s="125">
        <v>800</v>
      </c>
      <c r="H130" s="61"/>
    </row>
    <row r="131" spans="1:11" x14ac:dyDescent="0.2">
      <c r="A131" s="67" t="s">
        <v>267</v>
      </c>
      <c r="B131" s="94" t="s">
        <v>266</v>
      </c>
      <c r="C131" s="139" t="s">
        <v>207</v>
      </c>
      <c r="D131" s="127">
        <f t="shared" si="1"/>
        <v>350</v>
      </c>
      <c r="E131" s="125"/>
      <c r="F131" s="125"/>
      <c r="G131" s="125">
        <v>350</v>
      </c>
      <c r="H131" s="61"/>
    </row>
    <row r="132" spans="1:11" ht="24" x14ac:dyDescent="0.2">
      <c r="A132" s="88"/>
      <c r="B132" s="91" t="s">
        <v>377</v>
      </c>
      <c r="C132" s="92" t="s">
        <v>203</v>
      </c>
      <c r="D132" s="127">
        <f t="shared" ref="D132:D163" si="3">E132+G132</f>
        <v>2398</v>
      </c>
      <c r="E132" s="125">
        <f>E133+E134+E135+E136</f>
        <v>0</v>
      </c>
      <c r="F132" s="125">
        <f>F133+F134+F135+F136</f>
        <v>0</v>
      </c>
      <c r="G132" s="125">
        <f>G133+G134+G135+G136</f>
        <v>2398</v>
      </c>
    </row>
    <row r="133" spans="1:11" x14ac:dyDescent="0.2">
      <c r="A133" s="67" t="s">
        <v>264</v>
      </c>
      <c r="B133" s="94" t="s">
        <v>263</v>
      </c>
      <c r="C133" s="93" t="s">
        <v>203</v>
      </c>
      <c r="D133" s="119">
        <f t="shared" si="3"/>
        <v>790</v>
      </c>
      <c r="E133" s="123"/>
      <c r="F133" s="123"/>
      <c r="G133" s="123">
        <v>790</v>
      </c>
    </row>
    <row r="134" spans="1:11" ht="24" x14ac:dyDescent="0.2">
      <c r="A134" s="67" t="s">
        <v>213</v>
      </c>
      <c r="B134" s="94" t="s">
        <v>214</v>
      </c>
      <c r="C134" s="93" t="s">
        <v>203</v>
      </c>
      <c r="D134" s="124">
        <f t="shared" si="3"/>
        <v>415</v>
      </c>
      <c r="E134" s="123"/>
      <c r="F134" s="123"/>
      <c r="G134" s="123">
        <v>415</v>
      </c>
    </row>
    <row r="135" spans="1:11" ht="24" x14ac:dyDescent="0.2">
      <c r="A135" s="67" t="s">
        <v>239</v>
      </c>
      <c r="B135" s="94" t="s">
        <v>238</v>
      </c>
      <c r="C135" s="93" t="s">
        <v>203</v>
      </c>
      <c r="D135" s="124">
        <f t="shared" si="3"/>
        <v>430</v>
      </c>
      <c r="E135" s="123"/>
      <c r="F135" s="123"/>
      <c r="G135" s="123">
        <v>430</v>
      </c>
      <c r="J135" s="5"/>
    </row>
    <row r="136" spans="1:11" x14ac:dyDescent="0.2">
      <c r="A136" s="67" t="s">
        <v>267</v>
      </c>
      <c r="B136" s="94" t="s">
        <v>266</v>
      </c>
      <c r="C136" s="93" t="s">
        <v>203</v>
      </c>
      <c r="D136" s="124">
        <f t="shared" si="3"/>
        <v>763</v>
      </c>
      <c r="E136" s="123"/>
      <c r="F136" s="123"/>
      <c r="G136" s="123">
        <v>763</v>
      </c>
      <c r="J136" s="5"/>
    </row>
    <row r="137" spans="1:11" ht="15.75" x14ac:dyDescent="0.25">
      <c r="A137" s="220"/>
      <c r="B137" s="216" t="s">
        <v>429</v>
      </c>
      <c r="C137" s="226"/>
      <c r="D137" s="218">
        <f t="shared" si="3"/>
        <v>4525.7000000000007</v>
      </c>
      <c r="E137" s="224">
        <f>E139+E152+E153+E154+E155+E156+E157</f>
        <v>2923.1000000000008</v>
      </c>
      <c r="F137" s="224">
        <f>F139+F152+F153+F154+F155+F156+F157</f>
        <v>2.4</v>
      </c>
      <c r="G137" s="224">
        <f>G139+G152+G153+G154+G155+G156+G157</f>
        <v>1602.6000000000004</v>
      </c>
      <c r="H137" s="51"/>
      <c r="J137" s="5"/>
    </row>
    <row r="138" spans="1:11" ht="15.75" x14ac:dyDescent="0.25">
      <c r="A138" s="183"/>
      <c r="B138" s="185" t="s">
        <v>118</v>
      </c>
      <c r="C138" s="194"/>
      <c r="D138" s="179">
        <f t="shared" si="3"/>
        <v>4525.7000000000007</v>
      </c>
      <c r="E138" s="189">
        <f>E139+E152+E153+E154+E155+E156+E157</f>
        <v>2923.1000000000008</v>
      </c>
      <c r="F138" s="189">
        <f>F139+F152+F153+F154+F155+F156+F157</f>
        <v>2.4</v>
      </c>
      <c r="G138" s="189">
        <f>G139+G152+G153+G154+G155+G156+G157</f>
        <v>1602.6000000000004</v>
      </c>
      <c r="H138" s="51"/>
      <c r="I138" s="7"/>
      <c r="J138" s="5"/>
    </row>
    <row r="139" spans="1:11" x14ac:dyDescent="0.2">
      <c r="A139" s="67"/>
      <c r="B139" s="69" t="s">
        <v>32</v>
      </c>
      <c r="C139" s="82" t="s">
        <v>204</v>
      </c>
      <c r="D139" s="121">
        <f t="shared" si="3"/>
        <v>2346.1</v>
      </c>
      <c r="E139" s="125">
        <f>SUM(E140:E151)</f>
        <v>2195.4</v>
      </c>
      <c r="F139" s="125">
        <f>SUM(F140:F151)</f>
        <v>0</v>
      </c>
      <c r="G139" s="125">
        <f>SUM(G140:G151)</f>
        <v>150.69999999999999</v>
      </c>
      <c r="I139" s="7"/>
      <c r="J139" s="5"/>
    </row>
    <row r="140" spans="1:11" ht="24" x14ac:dyDescent="0.2">
      <c r="A140" s="67" t="s">
        <v>89</v>
      </c>
      <c r="B140" s="68" t="s">
        <v>26</v>
      </c>
      <c r="C140" s="74" t="s">
        <v>204</v>
      </c>
      <c r="D140" s="119">
        <f t="shared" si="3"/>
        <v>21</v>
      </c>
      <c r="E140" s="120">
        <v>21</v>
      </c>
      <c r="F140" s="123"/>
      <c r="G140" s="123"/>
      <c r="H140" s="50"/>
      <c r="I140" s="7"/>
      <c r="J140" s="5"/>
    </row>
    <row r="141" spans="1:11" ht="24" x14ac:dyDescent="0.2">
      <c r="A141" s="67" t="s">
        <v>90</v>
      </c>
      <c r="B141" s="68" t="s">
        <v>25</v>
      </c>
      <c r="C141" s="74" t="s">
        <v>204</v>
      </c>
      <c r="D141" s="119">
        <f t="shared" si="3"/>
        <v>10.3</v>
      </c>
      <c r="E141" s="120">
        <v>10.3</v>
      </c>
      <c r="F141" s="120"/>
      <c r="G141" s="120"/>
      <c r="I141" s="7"/>
      <c r="J141" s="5"/>
    </row>
    <row r="142" spans="1:11" ht="24" x14ac:dyDescent="0.2">
      <c r="A142" s="67" t="s">
        <v>380</v>
      </c>
      <c r="B142" s="68" t="s">
        <v>379</v>
      </c>
      <c r="C142" s="74" t="s">
        <v>204</v>
      </c>
      <c r="D142" s="119">
        <f t="shared" si="3"/>
        <v>3.5</v>
      </c>
      <c r="E142" s="120">
        <v>3.5</v>
      </c>
      <c r="F142" s="120"/>
      <c r="G142" s="120"/>
      <c r="I142" s="7"/>
      <c r="J142" s="5"/>
    </row>
    <row r="143" spans="1:11" x14ac:dyDescent="0.2">
      <c r="A143" s="67" t="s">
        <v>92</v>
      </c>
      <c r="B143" s="68" t="s">
        <v>91</v>
      </c>
      <c r="C143" s="74" t="s">
        <v>204</v>
      </c>
      <c r="D143" s="119">
        <f t="shared" si="3"/>
        <v>1300.7</v>
      </c>
      <c r="E143" s="123">
        <v>1300.7</v>
      </c>
      <c r="F143" s="124"/>
      <c r="G143" s="124"/>
      <c r="H143" s="7"/>
      <c r="I143" s="7"/>
      <c r="J143" s="5"/>
    </row>
    <row r="144" spans="1:11" ht="24" x14ac:dyDescent="0.2">
      <c r="A144" s="67" t="s">
        <v>316</v>
      </c>
      <c r="B144" s="68" t="s">
        <v>317</v>
      </c>
      <c r="C144" s="74" t="s">
        <v>204</v>
      </c>
      <c r="D144" s="124">
        <f t="shared" si="3"/>
        <v>12</v>
      </c>
      <c r="E144" s="123">
        <v>12</v>
      </c>
      <c r="F144" s="124"/>
      <c r="G144" s="124"/>
      <c r="H144" s="7"/>
      <c r="I144" s="47"/>
      <c r="J144" s="5"/>
    </row>
    <row r="145" spans="1:10" x14ac:dyDescent="0.2">
      <c r="A145" s="67" t="s">
        <v>318</v>
      </c>
      <c r="B145" s="68" t="s">
        <v>319</v>
      </c>
      <c r="C145" s="74" t="s">
        <v>204</v>
      </c>
      <c r="D145" s="119">
        <f t="shared" si="3"/>
        <v>0</v>
      </c>
      <c r="E145" s="123"/>
      <c r="F145" s="124"/>
      <c r="G145" s="124"/>
      <c r="H145" s="7"/>
      <c r="I145" s="47"/>
      <c r="J145" s="5"/>
    </row>
    <row r="146" spans="1:10" x14ac:dyDescent="0.2">
      <c r="A146" s="67" t="s">
        <v>320</v>
      </c>
      <c r="B146" s="68" t="s">
        <v>321</v>
      </c>
      <c r="C146" s="74" t="s">
        <v>204</v>
      </c>
      <c r="D146" s="119">
        <f t="shared" si="3"/>
        <v>10</v>
      </c>
      <c r="E146" s="123">
        <v>10</v>
      </c>
      <c r="F146" s="124"/>
      <c r="G146" s="124"/>
      <c r="H146" s="7"/>
      <c r="I146" s="47"/>
      <c r="J146" s="5"/>
    </row>
    <row r="147" spans="1:10" x14ac:dyDescent="0.2">
      <c r="A147" s="67" t="s">
        <v>382</v>
      </c>
      <c r="B147" s="152" t="s">
        <v>381</v>
      </c>
      <c r="C147" s="74" t="s">
        <v>204</v>
      </c>
      <c r="D147" s="124">
        <f t="shared" si="3"/>
        <v>3.1</v>
      </c>
      <c r="E147" s="123"/>
      <c r="F147" s="124"/>
      <c r="G147" s="124">
        <v>3.1</v>
      </c>
      <c r="H147" s="7"/>
      <c r="I147" s="47"/>
      <c r="J147" s="5"/>
    </row>
    <row r="148" spans="1:10" x14ac:dyDescent="0.2">
      <c r="A148" s="67" t="s">
        <v>313</v>
      </c>
      <c r="B148" s="110" t="s">
        <v>314</v>
      </c>
      <c r="C148" s="74" t="s">
        <v>204</v>
      </c>
      <c r="D148" s="124">
        <f t="shared" si="3"/>
        <v>1</v>
      </c>
      <c r="E148" s="123"/>
      <c r="F148" s="124"/>
      <c r="G148" s="124">
        <v>1</v>
      </c>
      <c r="H148" s="153"/>
      <c r="I148" s="7"/>
      <c r="J148" s="5"/>
    </row>
    <row r="149" spans="1:10" ht="24" x14ac:dyDescent="0.2">
      <c r="A149" s="67" t="s">
        <v>384</v>
      </c>
      <c r="B149" s="68" t="s">
        <v>383</v>
      </c>
      <c r="C149" s="74" t="s">
        <v>204</v>
      </c>
      <c r="D149" s="124">
        <f t="shared" si="3"/>
        <v>183.5</v>
      </c>
      <c r="E149" s="123">
        <v>37.5</v>
      </c>
      <c r="F149" s="124"/>
      <c r="G149" s="124">
        <v>146</v>
      </c>
      <c r="H149" s="153"/>
      <c r="I149" s="7"/>
      <c r="J149" s="5"/>
    </row>
    <row r="150" spans="1:10" ht="24" x14ac:dyDescent="0.2">
      <c r="A150" s="67" t="s">
        <v>386</v>
      </c>
      <c r="B150" s="68" t="s">
        <v>385</v>
      </c>
      <c r="C150" s="74" t="s">
        <v>204</v>
      </c>
      <c r="D150" s="124">
        <f t="shared" si="3"/>
        <v>0.6</v>
      </c>
      <c r="E150" s="123"/>
      <c r="F150" s="124"/>
      <c r="G150" s="124">
        <v>0.6</v>
      </c>
      <c r="H150" s="7"/>
      <c r="I150" s="47"/>
      <c r="J150" s="5"/>
    </row>
    <row r="151" spans="1:10" ht="36" x14ac:dyDescent="0.2">
      <c r="A151" s="99" t="s">
        <v>93</v>
      </c>
      <c r="B151" s="68" t="s">
        <v>315</v>
      </c>
      <c r="C151" s="74" t="s">
        <v>204</v>
      </c>
      <c r="D151" s="124">
        <f t="shared" si="3"/>
        <v>800.4</v>
      </c>
      <c r="E151" s="123">
        <v>800.4</v>
      </c>
      <c r="F151" s="123"/>
      <c r="G151" s="123"/>
      <c r="H151" s="7"/>
      <c r="I151" s="7"/>
      <c r="J151" s="5"/>
    </row>
    <row r="152" spans="1:10" ht="36" x14ac:dyDescent="0.2">
      <c r="A152" s="111" t="s">
        <v>93</v>
      </c>
      <c r="B152" s="71" t="s">
        <v>315</v>
      </c>
      <c r="C152" s="72" t="s">
        <v>227</v>
      </c>
      <c r="D152" s="127">
        <f t="shared" si="3"/>
        <v>83.8</v>
      </c>
      <c r="E152" s="125">
        <v>83.8</v>
      </c>
      <c r="F152" s="125"/>
      <c r="G152" s="125"/>
      <c r="H152" s="7"/>
      <c r="I152" s="7"/>
      <c r="J152" s="5"/>
    </row>
    <row r="153" spans="1:10" x14ac:dyDescent="0.2">
      <c r="A153" s="154" t="s">
        <v>272</v>
      </c>
      <c r="B153" s="155" t="s">
        <v>270</v>
      </c>
      <c r="C153" s="72" t="s">
        <v>205</v>
      </c>
      <c r="D153" s="127">
        <f t="shared" si="3"/>
        <v>4.8</v>
      </c>
      <c r="E153" s="125">
        <v>4.8</v>
      </c>
      <c r="F153" s="125">
        <v>2.4</v>
      </c>
      <c r="G153" s="125"/>
      <c r="H153" s="7"/>
      <c r="I153" s="7"/>
      <c r="J153" s="5"/>
    </row>
    <row r="154" spans="1:10" ht="24" x14ac:dyDescent="0.2">
      <c r="A154" s="111" t="s">
        <v>94</v>
      </c>
      <c r="B154" s="96" t="s">
        <v>176</v>
      </c>
      <c r="C154" s="72" t="s">
        <v>240</v>
      </c>
      <c r="D154" s="127">
        <f t="shared" si="3"/>
        <v>119.5</v>
      </c>
      <c r="E154" s="125">
        <v>118.4</v>
      </c>
      <c r="F154" s="134"/>
      <c r="G154" s="134">
        <v>1.1000000000000001</v>
      </c>
      <c r="H154" s="7"/>
      <c r="I154" s="7"/>
      <c r="J154" s="5"/>
    </row>
    <row r="155" spans="1:10" x14ac:dyDescent="0.2">
      <c r="A155" s="154" t="s">
        <v>272</v>
      </c>
      <c r="B155" s="155" t="s">
        <v>270</v>
      </c>
      <c r="C155" s="72" t="s">
        <v>387</v>
      </c>
      <c r="D155" s="127">
        <f t="shared" si="3"/>
        <v>1.8</v>
      </c>
      <c r="E155" s="125">
        <v>1.8</v>
      </c>
      <c r="F155" s="125"/>
      <c r="G155" s="125"/>
      <c r="H155" s="7"/>
      <c r="I155" s="7"/>
    </row>
    <row r="156" spans="1:10" ht="24" x14ac:dyDescent="0.2">
      <c r="A156" s="111" t="s">
        <v>311</v>
      </c>
      <c r="B156" s="96" t="s">
        <v>312</v>
      </c>
      <c r="C156" s="72" t="s">
        <v>404</v>
      </c>
      <c r="D156" s="127">
        <f t="shared" si="3"/>
        <v>166.8</v>
      </c>
      <c r="E156" s="125"/>
      <c r="F156" s="125"/>
      <c r="G156" s="125">
        <v>166.8</v>
      </c>
      <c r="H156" s="7"/>
      <c r="I156" s="7"/>
    </row>
    <row r="157" spans="1:10" ht="36" x14ac:dyDescent="0.2">
      <c r="A157" s="95"/>
      <c r="B157" s="109" t="s">
        <v>268</v>
      </c>
      <c r="C157" s="80"/>
      <c r="D157" s="127">
        <f t="shared" si="3"/>
        <v>1802.9</v>
      </c>
      <c r="E157" s="125">
        <f>E158+E159+E160+E161+E162</f>
        <v>518.9</v>
      </c>
      <c r="F157" s="125">
        <f>F158+F159+F160+F161+F162</f>
        <v>0</v>
      </c>
      <c r="G157" s="125">
        <f>G158+G159+G160+G161+G162</f>
        <v>1284.0000000000002</v>
      </c>
      <c r="H157" s="7"/>
      <c r="I157" s="7"/>
    </row>
    <row r="158" spans="1:10" x14ac:dyDescent="0.2">
      <c r="A158" s="67" t="s">
        <v>389</v>
      </c>
      <c r="B158" s="97" t="s">
        <v>388</v>
      </c>
      <c r="C158" s="74" t="s">
        <v>273</v>
      </c>
      <c r="D158" s="119">
        <f t="shared" si="3"/>
        <v>518.9</v>
      </c>
      <c r="E158" s="123">
        <v>518.9</v>
      </c>
      <c r="F158" s="124"/>
      <c r="G158" s="124"/>
      <c r="H158" s="7"/>
      <c r="I158" s="7"/>
    </row>
    <row r="159" spans="1:10" ht="24" x14ac:dyDescent="0.2">
      <c r="A159" s="67" t="s">
        <v>384</v>
      </c>
      <c r="B159" s="97" t="s">
        <v>383</v>
      </c>
      <c r="C159" s="74" t="s">
        <v>273</v>
      </c>
      <c r="D159" s="119">
        <f t="shared" si="3"/>
        <v>546.4</v>
      </c>
      <c r="E159" s="123"/>
      <c r="F159" s="124"/>
      <c r="G159" s="124">
        <v>546.4</v>
      </c>
      <c r="H159" s="7"/>
      <c r="I159" s="7"/>
    </row>
    <row r="160" spans="1:10" x14ac:dyDescent="0.2">
      <c r="A160" s="67" t="s">
        <v>382</v>
      </c>
      <c r="B160" s="152" t="s">
        <v>381</v>
      </c>
      <c r="C160" s="74" t="s">
        <v>273</v>
      </c>
      <c r="D160" s="119">
        <f t="shared" si="3"/>
        <v>592.5</v>
      </c>
      <c r="E160" s="123"/>
      <c r="F160" s="124"/>
      <c r="G160" s="124">
        <v>592.5</v>
      </c>
      <c r="H160" s="7"/>
      <c r="I160" s="7"/>
      <c r="J160" s="65"/>
    </row>
    <row r="161" spans="1:10" ht="24" x14ac:dyDescent="0.2">
      <c r="A161" s="67" t="s">
        <v>271</v>
      </c>
      <c r="B161" s="110" t="s">
        <v>269</v>
      </c>
      <c r="C161" s="74" t="s">
        <v>273</v>
      </c>
      <c r="D161" s="124">
        <f t="shared" si="3"/>
        <v>10.7</v>
      </c>
      <c r="E161" s="123"/>
      <c r="F161" s="124"/>
      <c r="G161" s="124">
        <v>10.7</v>
      </c>
      <c r="H161" s="7"/>
      <c r="I161" s="7"/>
      <c r="J161" s="65"/>
    </row>
    <row r="162" spans="1:10" x14ac:dyDescent="0.2">
      <c r="A162" s="67" t="s">
        <v>313</v>
      </c>
      <c r="B162" s="110" t="s">
        <v>314</v>
      </c>
      <c r="C162" s="74" t="s">
        <v>273</v>
      </c>
      <c r="D162" s="119">
        <f t="shared" si="3"/>
        <v>134.4</v>
      </c>
      <c r="E162" s="123"/>
      <c r="F162" s="124"/>
      <c r="G162" s="124">
        <v>134.4</v>
      </c>
      <c r="H162" s="7"/>
      <c r="I162" s="7"/>
      <c r="J162" s="65"/>
    </row>
    <row r="163" spans="1:10" ht="15.75" x14ac:dyDescent="0.25">
      <c r="A163" s="227"/>
      <c r="B163" s="228" t="s">
        <v>222</v>
      </c>
      <c r="C163" s="229"/>
      <c r="D163" s="230">
        <f t="shared" si="3"/>
        <v>240.5</v>
      </c>
      <c r="E163" s="224">
        <f>E164+E170</f>
        <v>240.5</v>
      </c>
      <c r="F163" s="224">
        <f>F164+F170</f>
        <v>135.79999999999998</v>
      </c>
      <c r="G163" s="224">
        <f>G164+G170</f>
        <v>0</v>
      </c>
      <c r="H163" s="7"/>
      <c r="I163" s="7"/>
    </row>
    <row r="164" spans="1:10" ht="15.75" x14ac:dyDescent="0.2">
      <c r="A164" s="67"/>
      <c r="B164" s="185" t="s">
        <v>118</v>
      </c>
      <c r="C164" s="195"/>
      <c r="D164" s="188">
        <f t="shared" ref="D164:D195" si="4">E164+G164</f>
        <v>27</v>
      </c>
      <c r="E164" s="189">
        <f>E165+E166+E168</f>
        <v>27</v>
      </c>
      <c r="F164" s="189">
        <f>F165+F166+F168</f>
        <v>0.1</v>
      </c>
      <c r="G164" s="189">
        <f>G165+G166+G168</f>
        <v>0</v>
      </c>
      <c r="H164" s="7"/>
      <c r="I164" s="7"/>
    </row>
    <row r="165" spans="1:10" x14ac:dyDescent="0.2">
      <c r="A165" s="67" t="s">
        <v>242</v>
      </c>
      <c r="B165" s="68" t="s">
        <v>241</v>
      </c>
      <c r="C165" s="105" t="s">
        <v>204</v>
      </c>
      <c r="D165" s="119">
        <f t="shared" si="4"/>
        <v>10.5</v>
      </c>
      <c r="E165" s="123">
        <v>10.5</v>
      </c>
      <c r="F165" s="128"/>
      <c r="G165" s="128"/>
      <c r="H165" s="7"/>
      <c r="I165" s="7"/>
    </row>
    <row r="166" spans="1:10" ht="24" x14ac:dyDescent="0.2">
      <c r="A166" s="67"/>
      <c r="B166" s="85" t="s">
        <v>50</v>
      </c>
      <c r="C166" s="105"/>
      <c r="D166" s="124">
        <f t="shared" si="4"/>
        <v>0.2</v>
      </c>
      <c r="E166" s="123">
        <f>E167</f>
        <v>0.2</v>
      </c>
      <c r="F166" s="123">
        <f>F167</f>
        <v>0.1</v>
      </c>
      <c r="G166" s="123">
        <f>G167</f>
        <v>0</v>
      </c>
      <c r="H166" s="7"/>
      <c r="I166" s="7"/>
    </row>
    <row r="167" spans="1:10" x14ac:dyDescent="0.2">
      <c r="A167" s="67" t="s">
        <v>391</v>
      </c>
      <c r="B167" s="156" t="s">
        <v>390</v>
      </c>
      <c r="C167" s="105" t="s">
        <v>205</v>
      </c>
      <c r="D167" s="119">
        <f t="shared" si="4"/>
        <v>0.2</v>
      </c>
      <c r="E167" s="123">
        <v>0.2</v>
      </c>
      <c r="F167" s="123">
        <v>0.1</v>
      </c>
      <c r="G167" s="128"/>
      <c r="H167" s="7"/>
      <c r="I167" s="7"/>
    </row>
    <row r="168" spans="1:10" ht="24" x14ac:dyDescent="0.2">
      <c r="A168" s="82" t="s">
        <v>95</v>
      </c>
      <c r="B168" s="96" t="s">
        <v>167</v>
      </c>
      <c r="C168" s="113" t="s">
        <v>240</v>
      </c>
      <c r="D168" s="127">
        <f t="shared" si="4"/>
        <v>16.3</v>
      </c>
      <c r="E168" s="125">
        <f>E169</f>
        <v>16.3</v>
      </c>
      <c r="F168" s="125">
        <f>F169</f>
        <v>0</v>
      </c>
      <c r="G168" s="125">
        <f>G169</f>
        <v>0</v>
      </c>
      <c r="H168" s="7"/>
      <c r="I168" s="7"/>
    </row>
    <row r="169" spans="1:10" x14ac:dyDescent="0.2">
      <c r="A169" s="67"/>
      <c r="B169" s="97" t="s">
        <v>55</v>
      </c>
      <c r="C169" s="98" t="s">
        <v>240</v>
      </c>
      <c r="D169" s="119">
        <f t="shared" si="4"/>
        <v>16.3</v>
      </c>
      <c r="E169" s="123">
        <v>16.3</v>
      </c>
      <c r="F169" s="123"/>
      <c r="G169" s="123"/>
      <c r="H169" s="7"/>
      <c r="I169" s="7"/>
    </row>
    <row r="170" spans="1:10" ht="28.5" x14ac:dyDescent="0.2">
      <c r="A170" s="187"/>
      <c r="B170" s="186" t="s">
        <v>334</v>
      </c>
      <c r="C170" s="198"/>
      <c r="D170" s="188">
        <f t="shared" si="4"/>
        <v>213.5</v>
      </c>
      <c r="E170" s="189">
        <f>E171+E172+E175</f>
        <v>213.5</v>
      </c>
      <c r="F170" s="189">
        <f>F171+F172+F175</f>
        <v>135.69999999999999</v>
      </c>
      <c r="G170" s="189">
        <f>G171+G172+G175</f>
        <v>0</v>
      </c>
      <c r="H170" s="7"/>
      <c r="I170" s="7"/>
    </row>
    <row r="171" spans="1:10" ht="24" x14ac:dyDescent="0.2">
      <c r="A171" s="67" t="s">
        <v>335</v>
      </c>
      <c r="B171" s="68" t="s">
        <v>336</v>
      </c>
      <c r="C171" s="74" t="s">
        <v>204</v>
      </c>
      <c r="D171" s="124">
        <f t="shared" si="4"/>
        <v>47</v>
      </c>
      <c r="E171" s="123">
        <v>47</v>
      </c>
      <c r="F171" s="123">
        <v>36</v>
      </c>
      <c r="G171" s="123"/>
      <c r="H171" s="7"/>
      <c r="I171" s="7"/>
    </row>
    <row r="172" spans="1:10" x14ac:dyDescent="0.2">
      <c r="A172" s="67"/>
      <c r="B172" s="83" t="s">
        <v>51</v>
      </c>
      <c r="C172" s="74"/>
      <c r="D172" s="121">
        <f t="shared" si="4"/>
        <v>165.6</v>
      </c>
      <c r="E172" s="125">
        <f>E173+E174</f>
        <v>165.6</v>
      </c>
      <c r="F172" s="125">
        <f>F173+F174</f>
        <v>99</v>
      </c>
      <c r="G172" s="125">
        <f>G173+G174</f>
        <v>0</v>
      </c>
      <c r="H172" s="7"/>
      <c r="I172" s="7"/>
    </row>
    <row r="173" spans="1:10" x14ac:dyDescent="0.2">
      <c r="A173" s="67" t="s">
        <v>96</v>
      </c>
      <c r="B173" s="68" t="s">
        <v>337</v>
      </c>
      <c r="C173" s="74" t="s">
        <v>205</v>
      </c>
      <c r="D173" s="119">
        <f t="shared" si="4"/>
        <v>64.8</v>
      </c>
      <c r="E173" s="123">
        <v>64.8</v>
      </c>
      <c r="F173" s="123">
        <v>37.1</v>
      </c>
      <c r="G173" s="123"/>
      <c r="H173" s="7"/>
      <c r="I173" s="7"/>
    </row>
    <row r="174" spans="1:10" ht="24" x14ac:dyDescent="0.2">
      <c r="A174" s="105" t="s">
        <v>335</v>
      </c>
      <c r="B174" s="68" t="s">
        <v>336</v>
      </c>
      <c r="C174" s="74" t="s">
        <v>205</v>
      </c>
      <c r="D174" s="124">
        <f t="shared" si="4"/>
        <v>100.8</v>
      </c>
      <c r="E174" s="123">
        <v>100.8</v>
      </c>
      <c r="F174" s="123">
        <v>61.9</v>
      </c>
      <c r="G174" s="123"/>
      <c r="H174" s="7"/>
      <c r="I174" s="7"/>
    </row>
    <row r="175" spans="1:10" ht="24" x14ac:dyDescent="0.2">
      <c r="A175" s="105" t="s">
        <v>335</v>
      </c>
      <c r="B175" s="156" t="s">
        <v>410</v>
      </c>
      <c r="C175" s="67" t="s">
        <v>209</v>
      </c>
      <c r="D175" s="124">
        <f t="shared" si="4"/>
        <v>0.9</v>
      </c>
      <c r="E175" s="123">
        <v>0.9</v>
      </c>
      <c r="F175" s="123">
        <v>0.7</v>
      </c>
      <c r="G175" s="123"/>
      <c r="H175" s="7"/>
      <c r="I175" s="7"/>
    </row>
    <row r="176" spans="1:10" ht="15.75" x14ac:dyDescent="0.25">
      <c r="A176" s="227"/>
      <c r="B176" s="228" t="s">
        <v>223</v>
      </c>
      <c r="C176" s="231"/>
      <c r="D176" s="218">
        <f t="shared" si="4"/>
        <v>2423.4</v>
      </c>
      <c r="E176" s="224">
        <f>E178+E190+E195+E200+E205+E209</f>
        <v>2317.3000000000002</v>
      </c>
      <c r="F176" s="224">
        <f>F178+F190+F195+F200+F205+F209</f>
        <v>1275.7</v>
      </c>
      <c r="G176" s="224">
        <f>G178+G190+G195+G200+G205+G209</f>
        <v>106.10000000000001</v>
      </c>
      <c r="H176" s="7"/>
      <c r="I176" s="7"/>
    </row>
    <row r="177" spans="1:19" ht="15.75" x14ac:dyDescent="0.2">
      <c r="A177" s="67"/>
      <c r="B177" s="185" t="s">
        <v>118</v>
      </c>
      <c r="C177" s="200"/>
      <c r="D177" s="179">
        <f t="shared" si="4"/>
        <v>266.7</v>
      </c>
      <c r="E177" s="189">
        <f>E178</f>
        <v>234.5</v>
      </c>
      <c r="F177" s="189">
        <f>F178</f>
        <v>0</v>
      </c>
      <c r="G177" s="189">
        <f>G178</f>
        <v>32.200000000000003</v>
      </c>
      <c r="H177" s="7"/>
      <c r="I177" s="7"/>
    </row>
    <row r="178" spans="1:19" x14ac:dyDescent="0.2">
      <c r="A178" s="67"/>
      <c r="B178" s="69" t="s">
        <v>32</v>
      </c>
      <c r="C178" s="82" t="s">
        <v>204</v>
      </c>
      <c r="D178" s="121">
        <f t="shared" si="4"/>
        <v>266.7</v>
      </c>
      <c r="E178" s="125">
        <f>E179+E180+E181+E182+E183+E184+E185+E186+E187+E188+E189</f>
        <v>234.5</v>
      </c>
      <c r="F178" s="125">
        <f>F179+F180+F181+F182+F183+F184+F185+F186+F187+F188+F189</f>
        <v>0</v>
      </c>
      <c r="G178" s="125">
        <f>G179+G180+G181+G182+G183+G184+G185+G186+G187+G188+G189</f>
        <v>32.200000000000003</v>
      </c>
      <c r="H178" s="7"/>
      <c r="I178" s="7"/>
    </row>
    <row r="179" spans="1:19" x14ac:dyDescent="0.2">
      <c r="A179" s="99" t="s">
        <v>98</v>
      </c>
      <c r="B179" s="68" t="s">
        <v>392</v>
      </c>
      <c r="C179" s="67" t="s">
        <v>204</v>
      </c>
      <c r="D179" s="124">
        <f t="shared" si="4"/>
        <v>18</v>
      </c>
      <c r="E179" s="123">
        <v>18</v>
      </c>
      <c r="F179" s="134"/>
      <c r="G179" s="134"/>
      <c r="H179" s="7"/>
      <c r="I179" s="7"/>
    </row>
    <row r="180" spans="1:19" ht="24" x14ac:dyDescent="0.2">
      <c r="A180" s="99" t="s">
        <v>322</v>
      </c>
      <c r="B180" s="68" t="s">
        <v>323</v>
      </c>
      <c r="C180" s="67" t="s">
        <v>204</v>
      </c>
      <c r="D180" s="124">
        <f t="shared" si="4"/>
        <v>36.200000000000003</v>
      </c>
      <c r="E180" s="123">
        <v>4</v>
      </c>
      <c r="F180" s="134"/>
      <c r="G180" s="124">
        <v>32.200000000000003</v>
      </c>
      <c r="H180" s="7"/>
      <c r="I180" s="7"/>
    </row>
    <row r="181" spans="1:19" ht="15.75" x14ac:dyDescent="0.25">
      <c r="A181" s="99" t="s">
        <v>244</v>
      </c>
      <c r="B181" s="68" t="s">
        <v>243</v>
      </c>
      <c r="C181" s="67" t="s">
        <v>204</v>
      </c>
      <c r="D181" s="124">
        <f t="shared" si="4"/>
        <v>3.9</v>
      </c>
      <c r="E181" s="123">
        <v>3.9</v>
      </c>
      <c r="F181" s="134"/>
      <c r="G181" s="134"/>
      <c r="H181" s="7"/>
      <c r="I181" s="7"/>
      <c r="M181" s="265"/>
      <c r="N181" s="266"/>
      <c r="O181" s="55"/>
      <c r="P181" s="56"/>
      <c r="Q181" s="57"/>
      <c r="R181" s="57"/>
      <c r="S181" s="57"/>
    </row>
    <row r="182" spans="1:19" ht="24.75" x14ac:dyDescent="0.25">
      <c r="A182" s="99" t="s">
        <v>100</v>
      </c>
      <c r="B182" s="68" t="s">
        <v>274</v>
      </c>
      <c r="C182" s="67" t="s">
        <v>204</v>
      </c>
      <c r="D182" s="124">
        <f t="shared" si="4"/>
        <v>15</v>
      </c>
      <c r="E182" s="123">
        <v>15</v>
      </c>
      <c r="F182" s="135"/>
      <c r="G182" s="135"/>
      <c r="H182" s="7"/>
      <c r="I182" s="7"/>
      <c r="M182" s="265"/>
      <c r="N182" s="266"/>
      <c r="O182" s="55"/>
      <c r="P182" s="56"/>
      <c r="Q182" s="57"/>
      <c r="R182" s="57"/>
      <c r="S182" s="57"/>
    </row>
    <row r="183" spans="1:19" ht="24.75" x14ac:dyDescent="0.25">
      <c r="A183" s="99" t="s">
        <v>99</v>
      </c>
      <c r="B183" s="68" t="s">
        <v>275</v>
      </c>
      <c r="C183" s="67" t="s">
        <v>204</v>
      </c>
      <c r="D183" s="124">
        <f t="shared" si="4"/>
        <v>10.7</v>
      </c>
      <c r="E183" s="123">
        <v>10.7</v>
      </c>
      <c r="F183" s="134"/>
      <c r="G183" s="134"/>
      <c r="H183" s="7"/>
      <c r="I183" s="7"/>
      <c r="M183" s="265"/>
      <c r="N183" s="266"/>
      <c r="O183" s="55"/>
      <c r="P183" s="56"/>
      <c r="Q183" s="57"/>
      <c r="R183" s="57"/>
      <c r="S183" s="57"/>
    </row>
    <row r="184" spans="1:19" ht="15.75" x14ac:dyDescent="0.25">
      <c r="A184" s="67" t="s">
        <v>101</v>
      </c>
      <c r="B184" s="68" t="s">
        <v>28</v>
      </c>
      <c r="C184" s="67" t="s">
        <v>204</v>
      </c>
      <c r="D184" s="119">
        <f t="shared" si="4"/>
        <v>72.8</v>
      </c>
      <c r="E184" s="123">
        <v>72.8</v>
      </c>
      <c r="F184" s="134"/>
      <c r="G184" s="134"/>
      <c r="H184" s="7"/>
      <c r="I184" s="7"/>
      <c r="M184" s="59"/>
      <c r="N184" s="60"/>
      <c r="O184" s="55"/>
      <c r="P184" s="56"/>
      <c r="Q184" s="57"/>
      <c r="R184" s="57"/>
      <c r="S184" s="57"/>
    </row>
    <row r="185" spans="1:19" ht="15.75" x14ac:dyDescent="0.25">
      <c r="A185" s="67" t="s">
        <v>102</v>
      </c>
      <c r="B185" s="68" t="s">
        <v>29</v>
      </c>
      <c r="C185" s="67" t="s">
        <v>204</v>
      </c>
      <c r="D185" s="119">
        <f t="shared" si="4"/>
        <v>5.4</v>
      </c>
      <c r="E185" s="123">
        <v>5.4</v>
      </c>
      <c r="F185" s="135"/>
      <c r="G185" s="135"/>
      <c r="H185" s="7"/>
      <c r="I185" s="7"/>
      <c r="M185" s="59"/>
      <c r="N185" s="60"/>
      <c r="O185" s="55"/>
      <c r="P185" s="56"/>
      <c r="Q185" s="57"/>
      <c r="R185" s="57"/>
      <c r="S185" s="57"/>
    </row>
    <row r="186" spans="1:19" ht="15.75" x14ac:dyDescent="0.25">
      <c r="A186" s="67" t="s">
        <v>150</v>
      </c>
      <c r="B186" s="68" t="s">
        <v>149</v>
      </c>
      <c r="C186" s="67" t="s">
        <v>204</v>
      </c>
      <c r="D186" s="119">
        <f t="shared" si="4"/>
        <v>36.5</v>
      </c>
      <c r="E186" s="123">
        <v>36.5</v>
      </c>
      <c r="F186" s="135"/>
      <c r="G186" s="135"/>
      <c r="H186" s="7"/>
      <c r="I186" s="7"/>
      <c r="M186" s="265"/>
      <c r="N186" s="266"/>
      <c r="O186" s="55"/>
      <c r="P186" s="56"/>
      <c r="Q186" s="57"/>
      <c r="R186" s="58"/>
      <c r="S186" s="58"/>
    </row>
    <row r="187" spans="1:19" ht="24.75" x14ac:dyDescent="0.25">
      <c r="A187" s="67" t="s">
        <v>188</v>
      </c>
      <c r="B187" s="68" t="s">
        <v>187</v>
      </c>
      <c r="C187" s="67" t="s">
        <v>204</v>
      </c>
      <c r="D187" s="119">
        <f t="shared" si="4"/>
        <v>3.5</v>
      </c>
      <c r="E187" s="123">
        <v>3.5</v>
      </c>
      <c r="F187" s="135"/>
      <c r="G187" s="135"/>
      <c r="H187" s="7"/>
      <c r="I187" s="7"/>
      <c r="M187" s="265"/>
      <c r="N187" s="266"/>
      <c r="O187" s="55"/>
      <c r="P187" s="56"/>
      <c r="Q187" s="57"/>
      <c r="R187" s="58"/>
      <c r="S187" s="58"/>
    </row>
    <row r="188" spans="1:19" ht="15.75" x14ac:dyDescent="0.25">
      <c r="A188" s="67" t="s">
        <v>190</v>
      </c>
      <c r="B188" s="68" t="s">
        <v>189</v>
      </c>
      <c r="C188" s="67" t="s">
        <v>204</v>
      </c>
      <c r="D188" s="119">
        <f t="shared" si="4"/>
        <v>12</v>
      </c>
      <c r="E188" s="123">
        <v>12</v>
      </c>
      <c r="F188" s="135"/>
      <c r="G188" s="135"/>
      <c r="I188" s="7"/>
      <c r="M188" s="59"/>
      <c r="N188" s="60"/>
      <c r="O188" s="55"/>
      <c r="P188" s="56"/>
      <c r="Q188" s="57"/>
      <c r="R188" s="58"/>
      <c r="S188" s="58"/>
    </row>
    <row r="189" spans="1:19" ht="15.75" x14ac:dyDescent="0.25">
      <c r="A189" s="67" t="s">
        <v>211</v>
      </c>
      <c r="B189" s="68" t="s">
        <v>210</v>
      </c>
      <c r="C189" s="67" t="s">
        <v>204</v>
      </c>
      <c r="D189" s="119">
        <f t="shared" si="4"/>
        <v>52.7</v>
      </c>
      <c r="E189" s="123">
        <v>52.7</v>
      </c>
      <c r="F189" s="135"/>
      <c r="G189" s="135"/>
      <c r="I189" s="7"/>
      <c r="M189" s="59"/>
      <c r="N189" s="60"/>
      <c r="O189" s="55"/>
      <c r="P189" s="56"/>
      <c r="Q189" s="57"/>
      <c r="R189" s="58"/>
      <c r="S189" s="58"/>
    </row>
    <row r="190" spans="1:19" ht="15.75" x14ac:dyDescent="0.25">
      <c r="A190" s="183"/>
      <c r="B190" s="178" t="s">
        <v>8</v>
      </c>
      <c r="C190" s="197"/>
      <c r="D190" s="181">
        <f t="shared" si="4"/>
        <v>634.20000000000005</v>
      </c>
      <c r="E190" s="190">
        <f>E191+E192+E193+E194</f>
        <v>633.70000000000005</v>
      </c>
      <c r="F190" s="190">
        <f>F191+F192+F193+F194</f>
        <v>390.20000000000005</v>
      </c>
      <c r="G190" s="190">
        <f>G191+G192+G193+G194</f>
        <v>0.5</v>
      </c>
      <c r="I190" s="7"/>
      <c r="M190" s="59"/>
      <c r="N190" s="60"/>
      <c r="O190" s="55"/>
      <c r="P190" s="56"/>
      <c r="Q190" s="57"/>
      <c r="R190" s="58"/>
      <c r="S190" s="58"/>
    </row>
    <row r="191" spans="1:19" ht="15.75" x14ac:dyDescent="0.25">
      <c r="A191" s="67" t="s">
        <v>108</v>
      </c>
      <c r="B191" s="70" t="s">
        <v>7</v>
      </c>
      <c r="C191" s="67" t="s">
        <v>204</v>
      </c>
      <c r="D191" s="119">
        <f t="shared" si="4"/>
        <v>619.79999999999995</v>
      </c>
      <c r="E191" s="123">
        <v>619.29999999999995</v>
      </c>
      <c r="F191" s="123">
        <v>382.1</v>
      </c>
      <c r="G191" s="123">
        <v>0.5</v>
      </c>
      <c r="I191" s="7"/>
      <c r="M191" s="59"/>
      <c r="N191" s="60"/>
      <c r="O191" s="55"/>
      <c r="P191" s="56"/>
      <c r="Q191" s="57"/>
      <c r="R191" s="58"/>
      <c r="S191" s="58"/>
    </row>
    <row r="192" spans="1:19" ht="15.75" x14ac:dyDescent="0.25">
      <c r="A192" s="67" t="s">
        <v>108</v>
      </c>
      <c r="B192" s="70" t="s">
        <v>113</v>
      </c>
      <c r="C192" s="67" t="s">
        <v>206</v>
      </c>
      <c r="D192" s="119">
        <f t="shared" si="4"/>
        <v>1.7</v>
      </c>
      <c r="E192" s="123">
        <v>1.7</v>
      </c>
      <c r="F192" s="123"/>
      <c r="G192" s="123"/>
      <c r="I192" s="7"/>
      <c r="M192" s="59"/>
      <c r="N192" s="60"/>
      <c r="O192" s="55"/>
      <c r="P192" s="56"/>
      <c r="Q192" s="57"/>
      <c r="R192" s="58"/>
      <c r="S192" s="58"/>
    </row>
    <row r="193" spans="1:19" ht="24.75" x14ac:dyDescent="0.25">
      <c r="A193" s="67" t="s">
        <v>108</v>
      </c>
      <c r="B193" s="156" t="s">
        <v>410</v>
      </c>
      <c r="C193" s="67" t="s">
        <v>209</v>
      </c>
      <c r="D193" s="124">
        <f t="shared" si="4"/>
        <v>10.6</v>
      </c>
      <c r="E193" s="123">
        <v>10.6</v>
      </c>
      <c r="F193" s="123">
        <v>8.1</v>
      </c>
      <c r="G193" s="123"/>
      <c r="I193" s="7"/>
      <c r="M193" s="59"/>
      <c r="N193" s="60"/>
      <c r="O193" s="55"/>
      <c r="P193" s="56"/>
      <c r="Q193" s="57"/>
      <c r="R193" s="58"/>
      <c r="S193" s="58"/>
    </row>
    <row r="194" spans="1:19" ht="15.75" x14ac:dyDescent="0.25">
      <c r="A194" s="67" t="s">
        <v>108</v>
      </c>
      <c r="B194" s="161" t="s">
        <v>412</v>
      </c>
      <c r="C194" s="67" t="s">
        <v>227</v>
      </c>
      <c r="D194" s="119">
        <f t="shared" si="4"/>
        <v>2.1</v>
      </c>
      <c r="E194" s="123">
        <v>2.1</v>
      </c>
      <c r="F194" s="123"/>
      <c r="G194" s="123"/>
      <c r="I194" s="7"/>
      <c r="M194" s="59"/>
      <c r="N194" s="60"/>
      <c r="O194" s="55"/>
      <c r="P194" s="56"/>
      <c r="Q194" s="57"/>
      <c r="R194" s="58"/>
      <c r="S194" s="58"/>
    </row>
    <row r="195" spans="1:19" ht="15.75" x14ac:dyDescent="0.25">
      <c r="A195" s="183"/>
      <c r="B195" s="178" t="s">
        <v>9</v>
      </c>
      <c r="C195" s="197"/>
      <c r="D195" s="181">
        <f t="shared" si="4"/>
        <v>879.69999999999993</v>
      </c>
      <c r="E195" s="190">
        <f>E196+E197+E198+E199</f>
        <v>822.69999999999993</v>
      </c>
      <c r="F195" s="190">
        <f>F196+F197+F198+F199</f>
        <v>497.59999999999997</v>
      </c>
      <c r="G195" s="190">
        <f>G196+G197+G198+G199</f>
        <v>57</v>
      </c>
      <c r="I195" s="7"/>
      <c r="M195" s="59"/>
      <c r="N195" s="60"/>
      <c r="O195" s="55"/>
      <c r="P195" s="56"/>
      <c r="Q195" s="57"/>
      <c r="R195" s="58"/>
      <c r="S195" s="58"/>
    </row>
    <row r="196" spans="1:19" ht="15.75" x14ac:dyDescent="0.25">
      <c r="A196" s="67" t="s">
        <v>108</v>
      </c>
      <c r="B196" s="70" t="s">
        <v>7</v>
      </c>
      <c r="C196" s="67" t="s">
        <v>204</v>
      </c>
      <c r="D196" s="119">
        <f t="shared" ref="D196:D227" si="5">E196+G196</f>
        <v>815</v>
      </c>
      <c r="E196" s="123">
        <v>770</v>
      </c>
      <c r="F196" s="123">
        <v>469.2</v>
      </c>
      <c r="G196" s="123">
        <v>45</v>
      </c>
      <c r="I196" s="7"/>
      <c r="M196" s="59"/>
      <c r="N196" s="60"/>
      <c r="O196" s="55"/>
      <c r="P196" s="56"/>
      <c r="Q196" s="57"/>
      <c r="R196" s="58"/>
      <c r="S196" s="58"/>
    </row>
    <row r="197" spans="1:19" ht="15.75" x14ac:dyDescent="0.25">
      <c r="A197" s="67" t="s">
        <v>108</v>
      </c>
      <c r="B197" s="70" t="s">
        <v>113</v>
      </c>
      <c r="C197" s="67" t="s">
        <v>206</v>
      </c>
      <c r="D197" s="119">
        <f t="shared" si="5"/>
        <v>44.3</v>
      </c>
      <c r="E197" s="123">
        <v>32.299999999999997</v>
      </c>
      <c r="F197" s="123">
        <v>18.399999999999999</v>
      </c>
      <c r="G197" s="123">
        <v>12</v>
      </c>
      <c r="I197" s="7"/>
      <c r="M197" s="59"/>
      <c r="N197" s="60"/>
      <c r="O197" s="55"/>
      <c r="P197" s="56"/>
      <c r="Q197" s="57"/>
      <c r="R197" s="58"/>
      <c r="S197" s="58"/>
    </row>
    <row r="198" spans="1:19" ht="24.75" x14ac:dyDescent="0.25">
      <c r="A198" s="67" t="s">
        <v>108</v>
      </c>
      <c r="B198" s="156" t="s">
        <v>410</v>
      </c>
      <c r="C198" s="67" t="s">
        <v>209</v>
      </c>
      <c r="D198" s="119">
        <f t="shared" si="5"/>
        <v>13.1</v>
      </c>
      <c r="E198" s="123">
        <v>13.1</v>
      </c>
      <c r="F198" s="123">
        <v>10</v>
      </c>
      <c r="G198" s="123"/>
      <c r="I198" s="7"/>
      <c r="M198" s="59"/>
      <c r="N198" s="60"/>
      <c r="O198" s="55"/>
      <c r="P198" s="56"/>
      <c r="Q198" s="57"/>
      <c r="R198" s="58"/>
      <c r="S198" s="58"/>
    </row>
    <row r="199" spans="1:19" ht="15.75" x14ac:dyDescent="0.25">
      <c r="A199" s="67" t="s">
        <v>108</v>
      </c>
      <c r="B199" s="161" t="s">
        <v>412</v>
      </c>
      <c r="C199" s="67" t="s">
        <v>227</v>
      </c>
      <c r="D199" s="119">
        <f t="shared" si="5"/>
        <v>7.3</v>
      </c>
      <c r="E199" s="123">
        <v>7.3</v>
      </c>
      <c r="F199" s="123"/>
      <c r="G199" s="123"/>
      <c r="I199" s="7"/>
      <c r="M199" s="59"/>
      <c r="N199" s="60"/>
      <c r="O199" s="55"/>
      <c r="P199" s="56"/>
      <c r="Q199" s="57"/>
      <c r="R199" s="58"/>
      <c r="S199" s="58"/>
    </row>
    <row r="200" spans="1:19" ht="15.75" x14ac:dyDescent="0.25">
      <c r="A200" s="183"/>
      <c r="B200" s="178" t="s">
        <v>117</v>
      </c>
      <c r="C200" s="197"/>
      <c r="D200" s="181">
        <f t="shared" si="5"/>
        <v>455.00000000000006</v>
      </c>
      <c r="E200" s="190">
        <f>E201+E202+E203+E204</f>
        <v>447.00000000000006</v>
      </c>
      <c r="F200" s="190">
        <f>F201+F202+F203+F204</f>
        <v>271.60000000000002</v>
      </c>
      <c r="G200" s="190">
        <f>G201+G202+G203+G204</f>
        <v>8</v>
      </c>
      <c r="I200" s="7"/>
      <c r="M200" s="59"/>
      <c r="N200" s="60"/>
      <c r="O200" s="55"/>
      <c r="P200" s="56"/>
      <c r="Q200" s="57"/>
      <c r="R200" s="58"/>
      <c r="S200" s="58"/>
    </row>
    <row r="201" spans="1:19" ht="15.75" x14ac:dyDescent="0.25">
      <c r="A201" s="67" t="s">
        <v>108</v>
      </c>
      <c r="B201" s="70" t="s">
        <v>7</v>
      </c>
      <c r="C201" s="67" t="s">
        <v>204</v>
      </c>
      <c r="D201" s="119">
        <f t="shared" si="5"/>
        <v>345.6</v>
      </c>
      <c r="E201" s="123">
        <v>345.6</v>
      </c>
      <c r="F201" s="123">
        <v>225</v>
      </c>
      <c r="G201" s="123"/>
      <c r="I201" s="7"/>
      <c r="M201" s="59"/>
      <c r="N201" s="60"/>
      <c r="O201" s="55"/>
      <c r="P201" s="56"/>
      <c r="Q201" s="57"/>
      <c r="R201" s="58"/>
      <c r="S201" s="58"/>
    </row>
    <row r="202" spans="1:19" ht="15.75" x14ac:dyDescent="0.25">
      <c r="A202" s="67" t="s">
        <v>108</v>
      </c>
      <c r="B202" s="70" t="s">
        <v>113</v>
      </c>
      <c r="C202" s="67" t="s">
        <v>206</v>
      </c>
      <c r="D202" s="124">
        <f t="shared" si="5"/>
        <v>103</v>
      </c>
      <c r="E202" s="123">
        <v>95</v>
      </c>
      <c r="F202" s="123">
        <v>42</v>
      </c>
      <c r="G202" s="123">
        <v>8</v>
      </c>
      <c r="I202" s="7"/>
      <c r="M202" s="59"/>
      <c r="N202" s="60"/>
      <c r="O202" s="55"/>
      <c r="P202" s="56"/>
      <c r="Q202" s="57"/>
      <c r="R202" s="58"/>
      <c r="S202" s="58"/>
    </row>
    <row r="203" spans="1:19" ht="24.75" x14ac:dyDescent="0.25">
      <c r="A203" s="67" t="s">
        <v>108</v>
      </c>
      <c r="B203" s="156" t="s">
        <v>410</v>
      </c>
      <c r="C203" s="67" t="s">
        <v>209</v>
      </c>
      <c r="D203" s="124">
        <f t="shared" si="5"/>
        <v>6.1</v>
      </c>
      <c r="E203" s="123">
        <v>6.1</v>
      </c>
      <c r="F203" s="123">
        <v>4.5999999999999996</v>
      </c>
      <c r="G203" s="123"/>
      <c r="I203" s="7"/>
      <c r="M203" s="59"/>
      <c r="N203" s="60"/>
      <c r="O203" s="55"/>
      <c r="P203" s="56"/>
      <c r="Q203" s="57"/>
      <c r="R203" s="58"/>
      <c r="S203" s="58"/>
    </row>
    <row r="204" spans="1:19" ht="15.75" x14ac:dyDescent="0.25">
      <c r="A204" s="67" t="s">
        <v>108</v>
      </c>
      <c r="B204" s="161" t="s">
        <v>412</v>
      </c>
      <c r="C204" s="67" t="s">
        <v>227</v>
      </c>
      <c r="D204" s="124">
        <f t="shared" si="5"/>
        <v>0.3</v>
      </c>
      <c r="E204" s="123">
        <v>0.3</v>
      </c>
      <c r="F204" s="123"/>
      <c r="G204" s="123"/>
      <c r="I204" s="7"/>
      <c r="M204" s="59"/>
      <c r="N204" s="60"/>
      <c r="O204" s="55"/>
      <c r="P204" s="56"/>
      <c r="Q204" s="57"/>
      <c r="R204" s="58"/>
      <c r="S204" s="58"/>
    </row>
    <row r="205" spans="1:19" ht="31.5" x14ac:dyDescent="0.25">
      <c r="A205" s="195"/>
      <c r="B205" s="201" t="s">
        <v>116</v>
      </c>
      <c r="C205" s="195"/>
      <c r="D205" s="181">
        <f t="shared" si="5"/>
        <v>25.099999999999998</v>
      </c>
      <c r="E205" s="182">
        <f>E206+E207+E208</f>
        <v>25.099999999999998</v>
      </c>
      <c r="F205" s="182">
        <f>F206+F207+F208</f>
        <v>17.7</v>
      </c>
      <c r="G205" s="182">
        <f>G206+G207+G208</f>
        <v>0</v>
      </c>
      <c r="I205" s="7"/>
      <c r="M205" s="59"/>
      <c r="N205" s="60"/>
      <c r="O205" s="55"/>
      <c r="P205" s="56"/>
      <c r="Q205" s="57"/>
      <c r="R205" s="58"/>
      <c r="S205" s="58"/>
    </row>
    <row r="206" spans="1:19" ht="15.75" x14ac:dyDescent="0.25">
      <c r="A206" s="67" t="s">
        <v>108</v>
      </c>
      <c r="B206" s="70" t="s">
        <v>7</v>
      </c>
      <c r="C206" s="67" t="s">
        <v>204</v>
      </c>
      <c r="D206" s="119">
        <f t="shared" si="5"/>
        <v>24.2</v>
      </c>
      <c r="E206" s="123">
        <v>24.2</v>
      </c>
      <c r="F206" s="123">
        <v>17.399999999999999</v>
      </c>
      <c r="G206" s="123"/>
      <c r="I206" s="7"/>
      <c r="M206" s="59"/>
      <c r="N206" s="60"/>
      <c r="O206" s="55"/>
      <c r="P206" s="56"/>
      <c r="Q206" s="57"/>
      <c r="R206" s="58"/>
      <c r="S206" s="58"/>
    </row>
    <row r="207" spans="1:19" ht="15.75" x14ac:dyDescent="0.25">
      <c r="A207" s="67" t="s">
        <v>108</v>
      </c>
      <c r="B207" s="70" t="s">
        <v>113</v>
      </c>
      <c r="C207" s="67" t="s">
        <v>206</v>
      </c>
      <c r="D207" s="119">
        <f t="shared" si="5"/>
        <v>0.5</v>
      </c>
      <c r="E207" s="123">
        <v>0.5</v>
      </c>
      <c r="F207" s="123"/>
      <c r="G207" s="123"/>
      <c r="I207" s="7"/>
      <c r="M207" s="59"/>
      <c r="N207" s="60"/>
      <c r="O207" s="55"/>
      <c r="P207" s="56"/>
      <c r="Q207" s="57"/>
      <c r="R207" s="58"/>
      <c r="S207" s="58"/>
    </row>
    <row r="208" spans="1:19" ht="24.75" x14ac:dyDescent="0.25">
      <c r="A208" s="67" t="s">
        <v>108</v>
      </c>
      <c r="B208" s="156" t="s">
        <v>410</v>
      </c>
      <c r="C208" s="67" t="s">
        <v>209</v>
      </c>
      <c r="D208" s="119">
        <f t="shared" si="5"/>
        <v>0.4</v>
      </c>
      <c r="E208" s="123">
        <v>0.4</v>
      </c>
      <c r="F208" s="123">
        <v>0.3</v>
      </c>
      <c r="G208" s="123"/>
      <c r="I208" s="7"/>
      <c r="M208" s="59"/>
      <c r="N208" s="60"/>
      <c r="O208" s="55"/>
      <c r="P208" s="56"/>
      <c r="Q208" s="57"/>
      <c r="R208" s="58"/>
      <c r="S208" s="58"/>
    </row>
    <row r="209" spans="1:19" ht="15.75" x14ac:dyDescent="0.25">
      <c r="A209" s="183"/>
      <c r="B209" s="178" t="s">
        <v>10</v>
      </c>
      <c r="C209" s="197"/>
      <c r="D209" s="181">
        <f t="shared" si="5"/>
        <v>162.70000000000002</v>
      </c>
      <c r="E209" s="190">
        <f>E210+E211+E212</f>
        <v>154.30000000000001</v>
      </c>
      <c r="F209" s="190">
        <f>F210+F211+F212</f>
        <v>98.6</v>
      </c>
      <c r="G209" s="190">
        <f>G210+G211+G212</f>
        <v>8.4</v>
      </c>
      <c r="I209" s="7"/>
      <c r="M209" s="265"/>
      <c r="N209" s="266"/>
      <c r="O209" s="55"/>
      <c r="P209" s="56"/>
      <c r="Q209" s="57"/>
      <c r="R209" s="58"/>
      <c r="S209" s="58"/>
    </row>
    <row r="210" spans="1:19" ht="15.75" x14ac:dyDescent="0.25">
      <c r="A210" s="67" t="s">
        <v>108</v>
      </c>
      <c r="B210" s="70" t="s">
        <v>7</v>
      </c>
      <c r="C210" s="67" t="s">
        <v>204</v>
      </c>
      <c r="D210" s="119">
        <f t="shared" si="5"/>
        <v>158.6</v>
      </c>
      <c r="E210" s="123">
        <v>150.19999999999999</v>
      </c>
      <c r="F210" s="123">
        <v>96.5</v>
      </c>
      <c r="G210" s="123">
        <v>8.4</v>
      </c>
      <c r="I210" s="7"/>
      <c r="L210" s="3"/>
      <c r="M210" s="265"/>
      <c r="N210" s="266"/>
      <c r="O210" s="55"/>
      <c r="P210" s="56"/>
      <c r="Q210" s="57"/>
      <c r="R210" s="58"/>
      <c r="S210" s="58"/>
    </row>
    <row r="211" spans="1:19" ht="15.75" x14ac:dyDescent="0.25">
      <c r="A211" s="67" t="s">
        <v>108</v>
      </c>
      <c r="B211" s="70" t="s">
        <v>113</v>
      </c>
      <c r="C211" s="67" t="s">
        <v>206</v>
      </c>
      <c r="D211" s="119">
        <f t="shared" si="5"/>
        <v>1.3</v>
      </c>
      <c r="E211" s="123">
        <v>1.3</v>
      </c>
      <c r="F211" s="123"/>
      <c r="G211" s="123"/>
      <c r="M211" s="265"/>
      <c r="N211" s="266"/>
      <c r="O211" s="55"/>
      <c r="P211" s="56"/>
      <c r="Q211" s="57"/>
      <c r="R211" s="58"/>
      <c r="S211" s="58"/>
    </row>
    <row r="212" spans="1:19" ht="24.75" x14ac:dyDescent="0.25">
      <c r="A212" s="67" t="s">
        <v>108</v>
      </c>
      <c r="B212" s="156" t="s">
        <v>410</v>
      </c>
      <c r="C212" s="67" t="s">
        <v>209</v>
      </c>
      <c r="D212" s="124">
        <f t="shared" si="5"/>
        <v>2.8</v>
      </c>
      <c r="E212" s="123">
        <v>2.8</v>
      </c>
      <c r="F212" s="123">
        <v>2.1</v>
      </c>
      <c r="G212" s="123"/>
      <c r="H212" s="6"/>
      <c r="M212" s="265"/>
      <c r="N212" s="266"/>
      <c r="O212" s="55"/>
      <c r="P212" s="56"/>
      <c r="Q212" s="57"/>
      <c r="R212" s="58"/>
      <c r="S212" s="58"/>
    </row>
    <row r="213" spans="1:19" ht="15.75" x14ac:dyDescent="0.25">
      <c r="A213" s="220"/>
      <c r="B213" s="216" t="s">
        <v>224</v>
      </c>
      <c r="C213" s="226"/>
      <c r="D213" s="218">
        <f t="shared" si="5"/>
        <v>15237.87</v>
      </c>
      <c r="E213" s="224">
        <f>E214+E234+E242+E250+E259+E266+E273+E281+E288+E294+E302+E309+E316+E324+E331+E337+E345+E352+E360+E368+E375+E382+E389+E398+E406+E413+E420</f>
        <v>14914.17</v>
      </c>
      <c r="F213" s="224">
        <f>F214+F234+F242+F250+F259+F266+F273+F281+F288+F294+F302+F309+F316+F324+F331+F337+F345+F352+F360+F368+F375+F382+F389+F398+F406+F413+F420</f>
        <v>9234.8399999999965</v>
      </c>
      <c r="G213" s="224">
        <f>G214+G234+G242+G250+G259+G266+G273+G281+G288+G294+G302+G309+G316+G324+G331+G337+G345+G352+G360+G368+G375+G382+G389+G398+G406+G413+G420</f>
        <v>323.69999999999993</v>
      </c>
      <c r="H213" s="6"/>
    </row>
    <row r="214" spans="1:19" ht="15.75" x14ac:dyDescent="0.25">
      <c r="A214" s="183"/>
      <c r="B214" s="185" t="s">
        <v>118</v>
      </c>
      <c r="C214" s="202"/>
      <c r="D214" s="179">
        <f t="shared" si="5"/>
        <v>1813</v>
      </c>
      <c r="E214" s="189">
        <f>E215+E227+E230+E231+E232+E233</f>
        <v>1713.1</v>
      </c>
      <c r="F214" s="189">
        <f>F215+F227+F230+F231+F232+F233</f>
        <v>892.30000000000007</v>
      </c>
      <c r="G214" s="189">
        <f>G215+G227+G230+G231+G232+G233</f>
        <v>99.9</v>
      </c>
      <c r="H214" s="6"/>
    </row>
    <row r="215" spans="1:19" x14ac:dyDescent="0.2">
      <c r="A215" s="87"/>
      <c r="B215" s="71" t="s">
        <v>82</v>
      </c>
      <c r="C215" s="72" t="s">
        <v>204</v>
      </c>
      <c r="D215" s="121">
        <f t="shared" si="5"/>
        <v>346.7</v>
      </c>
      <c r="E215" s="125">
        <f>E216+E217+E218+E219+E220+E221+E222+E223+E224+E225+E226</f>
        <v>333.3</v>
      </c>
      <c r="F215" s="125">
        <f>F216+F217+F218+F219+F220+F221+F222+F223+F224+F225+F226</f>
        <v>0</v>
      </c>
      <c r="G215" s="125">
        <f>G216+G217+G218+G219+G220+G221+G222+G223+G224+G225+G226</f>
        <v>13.4</v>
      </c>
      <c r="H215" s="6"/>
    </row>
    <row r="216" spans="1:19" ht="36" x14ac:dyDescent="0.2">
      <c r="A216" s="157" t="s">
        <v>191</v>
      </c>
      <c r="B216" s="68" t="s">
        <v>394</v>
      </c>
      <c r="C216" s="74" t="s">
        <v>204</v>
      </c>
      <c r="D216" s="124">
        <f t="shared" si="5"/>
        <v>21.7</v>
      </c>
      <c r="E216" s="123">
        <v>21.7</v>
      </c>
      <c r="F216" s="124"/>
      <c r="G216" s="124"/>
      <c r="H216" s="3"/>
    </row>
    <row r="217" spans="1:19" x14ac:dyDescent="0.2">
      <c r="A217" s="67" t="s">
        <v>248</v>
      </c>
      <c r="B217" s="68" t="s">
        <v>245</v>
      </c>
      <c r="C217" s="74" t="s">
        <v>204</v>
      </c>
      <c r="D217" s="124">
        <f t="shared" si="5"/>
        <v>10</v>
      </c>
      <c r="E217" s="123">
        <v>10</v>
      </c>
      <c r="F217" s="123"/>
      <c r="G217" s="123"/>
    </row>
    <row r="218" spans="1:19" x14ac:dyDescent="0.2">
      <c r="A218" s="67" t="s">
        <v>249</v>
      </c>
      <c r="B218" s="68" t="s">
        <v>246</v>
      </c>
      <c r="C218" s="74" t="s">
        <v>204</v>
      </c>
      <c r="D218" s="124">
        <f t="shared" si="5"/>
        <v>14.5</v>
      </c>
      <c r="E218" s="123">
        <v>14.5</v>
      </c>
      <c r="F218" s="123"/>
      <c r="G218" s="123"/>
      <c r="H218" s="3"/>
    </row>
    <row r="219" spans="1:19" x14ac:dyDescent="0.2">
      <c r="A219" s="67" t="s">
        <v>250</v>
      </c>
      <c r="B219" s="68" t="s">
        <v>247</v>
      </c>
      <c r="C219" s="74" t="s">
        <v>204</v>
      </c>
      <c r="D219" s="124">
        <f t="shared" si="5"/>
        <v>9</v>
      </c>
      <c r="E219" s="123">
        <v>9</v>
      </c>
      <c r="F219" s="123"/>
      <c r="G219" s="123"/>
      <c r="J219" s="3"/>
    </row>
    <row r="220" spans="1:19" x14ac:dyDescent="0.2">
      <c r="A220" s="87" t="s">
        <v>215</v>
      </c>
      <c r="B220" s="68" t="s">
        <v>395</v>
      </c>
      <c r="C220" s="74" t="s">
        <v>204</v>
      </c>
      <c r="D220" s="124">
        <f t="shared" si="5"/>
        <v>7.4</v>
      </c>
      <c r="E220" s="123">
        <v>7.4</v>
      </c>
      <c r="F220" s="124"/>
      <c r="G220" s="124"/>
    </row>
    <row r="221" spans="1:19" x14ac:dyDescent="0.2">
      <c r="A221" s="87" t="s">
        <v>279</v>
      </c>
      <c r="B221" s="68" t="s">
        <v>325</v>
      </c>
      <c r="C221" s="74" t="s">
        <v>204</v>
      </c>
      <c r="D221" s="124">
        <f t="shared" si="5"/>
        <v>58.3</v>
      </c>
      <c r="E221" s="123">
        <v>58.3</v>
      </c>
      <c r="F221" s="124"/>
      <c r="G221" s="124"/>
      <c r="H221" s="50"/>
      <c r="J221" s="6"/>
    </row>
    <row r="222" spans="1:19" ht="24" x14ac:dyDescent="0.2">
      <c r="A222" s="87" t="s">
        <v>193</v>
      </c>
      <c r="B222" s="68" t="s">
        <v>192</v>
      </c>
      <c r="C222" s="74" t="s">
        <v>204</v>
      </c>
      <c r="D222" s="124">
        <f t="shared" si="5"/>
        <v>3.7</v>
      </c>
      <c r="E222" s="123">
        <v>3.7</v>
      </c>
      <c r="F222" s="120"/>
      <c r="G222" s="120"/>
      <c r="H222" s="50"/>
    </row>
    <row r="223" spans="1:19" x14ac:dyDescent="0.2">
      <c r="A223" s="87" t="s">
        <v>120</v>
      </c>
      <c r="B223" s="68" t="s">
        <v>326</v>
      </c>
      <c r="C223" s="74" t="s">
        <v>204</v>
      </c>
      <c r="D223" s="124">
        <f t="shared" si="5"/>
        <v>5</v>
      </c>
      <c r="E223" s="123">
        <v>5</v>
      </c>
      <c r="F223" s="120"/>
      <c r="G223" s="120"/>
      <c r="H223" s="50"/>
    </row>
    <row r="224" spans="1:19" x14ac:dyDescent="0.2">
      <c r="A224" s="87" t="s">
        <v>121</v>
      </c>
      <c r="B224" s="68" t="s">
        <v>276</v>
      </c>
      <c r="C224" s="74" t="s">
        <v>204</v>
      </c>
      <c r="D224" s="119">
        <f t="shared" si="5"/>
        <v>149.9</v>
      </c>
      <c r="E224" s="120">
        <v>136.5</v>
      </c>
      <c r="F224" s="120"/>
      <c r="G224" s="120">
        <v>13.4</v>
      </c>
      <c r="H224" s="50"/>
    </row>
    <row r="225" spans="1:10" ht="24" x14ac:dyDescent="0.2">
      <c r="A225" s="87" t="s">
        <v>278</v>
      </c>
      <c r="B225" s="68" t="s">
        <v>277</v>
      </c>
      <c r="C225" s="74" t="s">
        <v>204</v>
      </c>
      <c r="D225" s="124">
        <f t="shared" si="5"/>
        <v>43</v>
      </c>
      <c r="E225" s="123">
        <v>43</v>
      </c>
      <c r="F225" s="120"/>
      <c r="G225" s="120"/>
      <c r="I225" s="3"/>
    </row>
    <row r="226" spans="1:10" x14ac:dyDescent="0.2">
      <c r="A226" s="67" t="s">
        <v>211</v>
      </c>
      <c r="B226" s="68" t="s">
        <v>210</v>
      </c>
      <c r="C226" s="74" t="s">
        <v>204</v>
      </c>
      <c r="D226" s="119">
        <f t="shared" si="5"/>
        <v>24.2</v>
      </c>
      <c r="E226" s="120">
        <v>24.2</v>
      </c>
      <c r="F226" s="120"/>
      <c r="G226" s="120"/>
      <c r="I226" s="3"/>
    </row>
    <row r="227" spans="1:10" ht="24" x14ac:dyDescent="0.2">
      <c r="A227" s="87"/>
      <c r="B227" s="96" t="s">
        <v>427</v>
      </c>
      <c r="C227" s="74"/>
      <c r="D227" s="124">
        <f t="shared" si="5"/>
        <v>1298.3000000000002</v>
      </c>
      <c r="E227" s="123">
        <f>E228+E229</f>
        <v>1211.8000000000002</v>
      </c>
      <c r="F227" s="123">
        <f>F228+F229</f>
        <v>871.2</v>
      </c>
      <c r="G227" s="123">
        <f>G228+G229</f>
        <v>86.5</v>
      </c>
      <c r="J227" s="6"/>
    </row>
    <row r="228" spans="1:10" x14ac:dyDescent="0.2">
      <c r="A228" s="87" t="s">
        <v>109</v>
      </c>
      <c r="B228" s="97" t="s">
        <v>4</v>
      </c>
      <c r="C228" s="74" t="s">
        <v>208</v>
      </c>
      <c r="D228" s="119">
        <f t="shared" ref="D228:D241" si="6">E228+G228</f>
        <v>1297.4000000000001</v>
      </c>
      <c r="E228" s="123">
        <v>1210.9000000000001</v>
      </c>
      <c r="F228" s="124">
        <v>870.5</v>
      </c>
      <c r="G228" s="124">
        <v>86.5</v>
      </c>
    </row>
    <row r="229" spans="1:10" x14ac:dyDescent="0.2">
      <c r="A229" s="87" t="s">
        <v>111</v>
      </c>
      <c r="B229" s="68" t="s">
        <v>130</v>
      </c>
      <c r="C229" s="74" t="s">
        <v>208</v>
      </c>
      <c r="D229" s="119">
        <f t="shared" si="6"/>
        <v>0.9</v>
      </c>
      <c r="E229" s="123">
        <v>0.9</v>
      </c>
      <c r="F229" s="124">
        <v>0.7</v>
      </c>
      <c r="G229" s="124"/>
    </row>
    <row r="230" spans="1:10" ht="24" x14ac:dyDescent="0.2">
      <c r="A230" s="114" t="s">
        <v>109</v>
      </c>
      <c r="B230" s="155" t="s">
        <v>393</v>
      </c>
      <c r="C230" s="72" t="s">
        <v>209</v>
      </c>
      <c r="D230" s="127">
        <f t="shared" si="6"/>
        <v>26.5</v>
      </c>
      <c r="E230" s="125">
        <v>26.5</v>
      </c>
      <c r="F230" s="127">
        <v>20.2</v>
      </c>
      <c r="G230" s="127"/>
      <c r="I230" s="6"/>
    </row>
    <row r="231" spans="1:10" x14ac:dyDescent="0.2">
      <c r="A231" s="114" t="s">
        <v>281</v>
      </c>
      <c r="B231" s="71" t="s">
        <v>280</v>
      </c>
      <c r="C231" s="72" t="s">
        <v>209</v>
      </c>
      <c r="D231" s="121">
        <f t="shared" si="6"/>
        <v>115.6</v>
      </c>
      <c r="E231" s="125">
        <v>115.6</v>
      </c>
      <c r="F231" s="127">
        <v>0.5</v>
      </c>
      <c r="G231" s="127"/>
    </row>
    <row r="232" spans="1:10" x14ac:dyDescent="0.2">
      <c r="A232" s="114" t="s">
        <v>281</v>
      </c>
      <c r="B232" s="71" t="s">
        <v>280</v>
      </c>
      <c r="C232" s="72" t="s">
        <v>324</v>
      </c>
      <c r="D232" s="121">
        <f t="shared" si="6"/>
        <v>18.3</v>
      </c>
      <c r="E232" s="125">
        <v>18.3</v>
      </c>
      <c r="F232" s="127"/>
      <c r="G232" s="127"/>
    </row>
    <row r="233" spans="1:10" x14ac:dyDescent="0.2">
      <c r="A233" s="114" t="s">
        <v>249</v>
      </c>
      <c r="B233" s="71" t="s">
        <v>396</v>
      </c>
      <c r="C233" s="72" t="s">
        <v>324</v>
      </c>
      <c r="D233" s="121">
        <f t="shared" si="6"/>
        <v>7.6</v>
      </c>
      <c r="E233" s="125">
        <v>7.6</v>
      </c>
      <c r="F233" s="127">
        <v>0.4</v>
      </c>
      <c r="G233" s="127"/>
    </row>
    <row r="234" spans="1:10" ht="14.25" x14ac:dyDescent="0.2">
      <c r="A234" s="67"/>
      <c r="B234" s="205" t="s">
        <v>226</v>
      </c>
      <c r="C234" s="203"/>
      <c r="D234" s="179">
        <f t="shared" si="6"/>
        <v>919.2</v>
      </c>
      <c r="E234" s="189">
        <f>E235+E236+E237+E238+E239+E240+E241</f>
        <v>889.90000000000009</v>
      </c>
      <c r="F234" s="189">
        <f>F235+F236+F237+F238+F239+F240+F241</f>
        <v>612.20000000000005</v>
      </c>
      <c r="G234" s="189">
        <f>G235+G236+G237+G238+G239+G240+G241</f>
        <v>29.3</v>
      </c>
    </row>
    <row r="235" spans="1:10" x14ac:dyDescent="0.2">
      <c r="A235" s="67" t="s">
        <v>109</v>
      </c>
      <c r="B235" s="97" t="s">
        <v>4</v>
      </c>
      <c r="C235" s="98" t="s">
        <v>208</v>
      </c>
      <c r="D235" s="119">
        <f t="shared" si="6"/>
        <v>681.7</v>
      </c>
      <c r="E235" s="123">
        <v>669.7</v>
      </c>
      <c r="F235" s="123">
        <v>501.1</v>
      </c>
      <c r="G235" s="123">
        <v>12</v>
      </c>
    </row>
    <row r="236" spans="1:10" x14ac:dyDescent="0.2">
      <c r="A236" s="67" t="s">
        <v>111</v>
      </c>
      <c r="B236" s="70" t="s">
        <v>130</v>
      </c>
      <c r="C236" s="98" t="s">
        <v>208</v>
      </c>
      <c r="D236" s="119">
        <f t="shared" si="6"/>
        <v>1.5</v>
      </c>
      <c r="E236" s="177">
        <v>1.5</v>
      </c>
      <c r="F236" s="123">
        <v>1.1000000000000001</v>
      </c>
      <c r="G236" s="123"/>
    </row>
    <row r="237" spans="1:10" x14ac:dyDescent="0.2">
      <c r="A237" s="67" t="s">
        <v>109</v>
      </c>
      <c r="B237" s="97" t="s">
        <v>35</v>
      </c>
      <c r="C237" s="98" t="s">
        <v>204</v>
      </c>
      <c r="D237" s="119">
        <f t="shared" si="6"/>
        <v>207.9</v>
      </c>
      <c r="E237" s="123">
        <v>190.6</v>
      </c>
      <c r="F237" s="123">
        <v>93.8</v>
      </c>
      <c r="G237" s="123">
        <v>17.3</v>
      </c>
    </row>
    <row r="238" spans="1:10" x14ac:dyDescent="0.2">
      <c r="A238" s="67" t="s">
        <v>109</v>
      </c>
      <c r="B238" s="70" t="s">
        <v>113</v>
      </c>
      <c r="C238" s="98" t="s">
        <v>206</v>
      </c>
      <c r="D238" s="119">
        <f t="shared" si="6"/>
        <v>6.9</v>
      </c>
      <c r="E238" s="123">
        <v>6.9</v>
      </c>
      <c r="F238" s="123"/>
      <c r="G238" s="123"/>
    </row>
    <row r="239" spans="1:10" ht="25.5" x14ac:dyDescent="0.2">
      <c r="A239" s="67" t="s">
        <v>109</v>
      </c>
      <c r="B239" s="141" t="s">
        <v>284</v>
      </c>
      <c r="C239" s="67" t="s">
        <v>283</v>
      </c>
      <c r="D239" s="119">
        <f t="shared" si="6"/>
        <v>3.4</v>
      </c>
      <c r="E239" s="123">
        <v>3.4</v>
      </c>
      <c r="F239" s="123">
        <v>2.6</v>
      </c>
      <c r="G239" s="123"/>
    </row>
    <row r="240" spans="1:10" ht="24" x14ac:dyDescent="0.2">
      <c r="A240" s="67" t="s">
        <v>109</v>
      </c>
      <c r="B240" s="156" t="s">
        <v>410</v>
      </c>
      <c r="C240" s="67" t="s">
        <v>209</v>
      </c>
      <c r="D240" s="124">
        <f t="shared" si="6"/>
        <v>2.6</v>
      </c>
      <c r="E240" s="123">
        <v>2.6</v>
      </c>
      <c r="F240" s="123">
        <v>2</v>
      </c>
      <c r="G240" s="123"/>
    </row>
    <row r="241" spans="1:7" ht="24" x14ac:dyDescent="0.2">
      <c r="A241" s="67" t="s">
        <v>109</v>
      </c>
      <c r="B241" s="160" t="s">
        <v>411</v>
      </c>
      <c r="C241" s="67" t="s">
        <v>209</v>
      </c>
      <c r="D241" s="124">
        <f t="shared" si="6"/>
        <v>15.2</v>
      </c>
      <c r="E241" s="123">
        <v>15.2</v>
      </c>
      <c r="F241" s="123">
        <v>11.6</v>
      </c>
      <c r="G241" s="123"/>
    </row>
    <row r="242" spans="1:7" ht="14.25" x14ac:dyDescent="0.2">
      <c r="A242" s="67"/>
      <c r="B242" s="186" t="s">
        <v>156</v>
      </c>
      <c r="C242" s="198"/>
      <c r="D242" s="179">
        <f t="shared" ref="D242:D249" si="7">E242+G242</f>
        <v>830.40000000000009</v>
      </c>
      <c r="E242" s="189">
        <f>E243+E244+E245+E246+E247+E248+E249</f>
        <v>828.2</v>
      </c>
      <c r="F242" s="189">
        <f>F243+F244+F245+F246+F247+F248+F249</f>
        <v>529.79999999999995</v>
      </c>
      <c r="G242" s="189">
        <f>G243+G244+G245+G246+G247+G248+G249</f>
        <v>2.2000000000000002</v>
      </c>
    </row>
    <row r="243" spans="1:7" x14ac:dyDescent="0.2">
      <c r="A243" s="67" t="s">
        <v>109</v>
      </c>
      <c r="B243" s="97" t="s">
        <v>4</v>
      </c>
      <c r="C243" s="98" t="s">
        <v>208</v>
      </c>
      <c r="D243" s="119">
        <f t="shared" si="7"/>
        <v>537.20000000000005</v>
      </c>
      <c r="E243" s="123">
        <v>535</v>
      </c>
      <c r="F243" s="123">
        <v>397.3</v>
      </c>
      <c r="G243" s="123">
        <v>2.2000000000000002</v>
      </c>
    </row>
    <row r="244" spans="1:7" x14ac:dyDescent="0.2">
      <c r="A244" s="67" t="s">
        <v>111</v>
      </c>
      <c r="B244" s="70" t="s">
        <v>130</v>
      </c>
      <c r="C244" s="98" t="s">
        <v>208</v>
      </c>
      <c r="D244" s="119">
        <f t="shared" si="7"/>
        <v>0.2</v>
      </c>
      <c r="E244" s="123">
        <v>0.2</v>
      </c>
      <c r="F244" s="123">
        <v>0.2</v>
      </c>
      <c r="G244" s="123"/>
    </row>
    <row r="245" spans="1:7" x14ac:dyDescent="0.2">
      <c r="A245" s="67" t="s">
        <v>109</v>
      </c>
      <c r="B245" s="97" t="s">
        <v>35</v>
      </c>
      <c r="C245" s="98" t="s">
        <v>204</v>
      </c>
      <c r="D245" s="119">
        <f t="shared" si="7"/>
        <v>269</v>
      </c>
      <c r="E245" s="123">
        <v>269</v>
      </c>
      <c r="F245" s="123">
        <v>120.4</v>
      </c>
      <c r="G245" s="123"/>
    </row>
    <row r="246" spans="1:7" x14ac:dyDescent="0.2">
      <c r="A246" s="67" t="s">
        <v>109</v>
      </c>
      <c r="B246" s="70" t="s">
        <v>113</v>
      </c>
      <c r="C246" s="98" t="s">
        <v>206</v>
      </c>
      <c r="D246" s="119">
        <f t="shared" si="7"/>
        <v>3.5</v>
      </c>
      <c r="E246" s="123">
        <v>3.5</v>
      </c>
      <c r="F246" s="123"/>
      <c r="G246" s="123"/>
    </row>
    <row r="247" spans="1:7" ht="24" x14ac:dyDescent="0.2">
      <c r="A247" s="67" t="s">
        <v>109</v>
      </c>
      <c r="B247" s="156" t="s">
        <v>410</v>
      </c>
      <c r="C247" s="67" t="s">
        <v>209</v>
      </c>
      <c r="D247" s="124">
        <f t="shared" si="7"/>
        <v>3.4</v>
      </c>
      <c r="E247" s="123">
        <v>3.4</v>
      </c>
      <c r="F247" s="123">
        <v>2.6</v>
      </c>
      <c r="G247" s="123"/>
    </row>
    <row r="248" spans="1:7" ht="24" x14ac:dyDescent="0.2">
      <c r="A248" s="67" t="s">
        <v>109</v>
      </c>
      <c r="B248" s="160" t="s">
        <v>411</v>
      </c>
      <c r="C248" s="67" t="s">
        <v>209</v>
      </c>
      <c r="D248" s="124">
        <f t="shared" si="7"/>
        <v>12.2</v>
      </c>
      <c r="E248" s="123">
        <v>12.2</v>
      </c>
      <c r="F248" s="123">
        <v>9.3000000000000007</v>
      </c>
      <c r="G248" s="123"/>
    </row>
    <row r="249" spans="1:7" x14ac:dyDescent="0.2">
      <c r="A249" s="67" t="s">
        <v>109</v>
      </c>
      <c r="B249" s="161" t="s">
        <v>412</v>
      </c>
      <c r="C249" s="67" t="s">
        <v>227</v>
      </c>
      <c r="D249" s="119">
        <f t="shared" si="7"/>
        <v>4.9000000000000004</v>
      </c>
      <c r="E249" s="123">
        <v>4.9000000000000004</v>
      </c>
      <c r="F249" s="123"/>
      <c r="G249" s="123"/>
    </row>
    <row r="250" spans="1:7" ht="14.25" x14ac:dyDescent="0.2">
      <c r="A250" s="67"/>
      <c r="B250" s="186" t="s">
        <v>157</v>
      </c>
      <c r="C250" s="198"/>
      <c r="D250" s="179">
        <f t="shared" ref="D250:D265" si="8">E250+G250</f>
        <v>1005.8000000000002</v>
      </c>
      <c r="E250" s="189">
        <f>E251+E252+E253+E254+E255+E256+E257+E258</f>
        <v>1003.6000000000001</v>
      </c>
      <c r="F250" s="189">
        <f>F251+F252+F253+F254+F255+F256+F257+F258</f>
        <v>644.9</v>
      </c>
      <c r="G250" s="189">
        <f>G251+G252+G253+G254+G255+G256+G257+G258</f>
        <v>2.2000000000000002</v>
      </c>
    </row>
    <row r="251" spans="1:7" x14ac:dyDescent="0.2">
      <c r="A251" s="67" t="s">
        <v>109</v>
      </c>
      <c r="B251" s="97" t="s">
        <v>4</v>
      </c>
      <c r="C251" s="98" t="s">
        <v>208</v>
      </c>
      <c r="D251" s="119">
        <f t="shared" si="8"/>
        <v>615.1</v>
      </c>
      <c r="E251" s="123">
        <v>613.70000000000005</v>
      </c>
      <c r="F251" s="123">
        <v>459.9</v>
      </c>
      <c r="G251" s="123">
        <v>1.4</v>
      </c>
    </row>
    <row r="252" spans="1:7" x14ac:dyDescent="0.2">
      <c r="A252" s="67" t="s">
        <v>111</v>
      </c>
      <c r="B252" s="70" t="s">
        <v>130</v>
      </c>
      <c r="C252" s="98" t="s">
        <v>208</v>
      </c>
      <c r="D252" s="119">
        <f t="shared" si="8"/>
        <v>0.2</v>
      </c>
      <c r="E252" s="123">
        <v>0.2</v>
      </c>
      <c r="F252" s="123">
        <v>0.2</v>
      </c>
      <c r="G252" s="123"/>
    </row>
    <row r="253" spans="1:7" x14ac:dyDescent="0.2">
      <c r="A253" s="67" t="s">
        <v>109</v>
      </c>
      <c r="B253" s="97" t="s">
        <v>35</v>
      </c>
      <c r="C253" s="98" t="s">
        <v>204</v>
      </c>
      <c r="D253" s="119">
        <f t="shared" si="8"/>
        <v>340</v>
      </c>
      <c r="E253" s="123">
        <v>340</v>
      </c>
      <c r="F253" s="123">
        <v>168.3</v>
      </c>
      <c r="G253" s="123"/>
    </row>
    <row r="254" spans="1:7" x14ac:dyDescent="0.2">
      <c r="A254" s="67" t="s">
        <v>109</v>
      </c>
      <c r="B254" s="70" t="s">
        <v>113</v>
      </c>
      <c r="C254" s="98" t="s">
        <v>206</v>
      </c>
      <c r="D254" s="119">
        <f t="shared" si="8"/>
        <v>22.2</v>
      </c>
      <c r="E254" s="123">
        <v>21.4</v>
      </c>
      <c r="F254" s="123"/>
      <c r="G254" s="123">
        <v>0.8</v>
      </c>
    </row>
    <row r="255" spans="1:7" ht="25.5" x14ac:dyDescent="0.2">
      <c r="A255" s="67" t="s">
        <v>109</v>
      </c>
      <c r="B255" s="141" t="s">
        <v>284</v>
      </c>
      <c r="C255" s="67" t="s">
        <v>283</v>
      </c>
      <c r="D255" s="119">
        <f t="shared" si="8"/>
        <v>3.3</v>
      </c>
      <c r="E255" s="123">
        <v>3.3</v>
      </c>
      <c r="F255" s="123">
        <v>2.5</v>
      </c>
      <c r="G255" s="123"/>
    </row>
    <row r="256" spans="1:7" ht="24" x14ac:dyDescent="0.2">
      <c r="A256" s="67" t="s">
        <v>109</v>
      </c>
      <c r="B256" s="160" t="s">
        <v>411</v>
      </c>
      <c r="C256" s="67" t="s">
        <v>209</v>
      </c>
      <c r="D256" s="124">
        <f t="shared" si="8"/>
        <v>14.1</v>
      </c>
      <c r="E256" s="123">
        <v>14.1</v>
      </c>
      <c r="F256" s="123">
        <v>10.8</v>
      </c>
      <c r="G256" s="123"/>
    </row>
    <row r="257" spans="1:12" x14ac:dyDescent="0.2">
      <c r="A257" s="67" t="s">
        <v>109</v>
      </c>
      <c r="B257" s="156" t="s">
        <v>345</v>
      </c>
      <c r="C257" s="67" t="s">
        <v>209</v>
      </c>
      <c r="D257" s="119">
        <f t="shared" si="8"/>
        <v>4.2</v>
      </c>
      <c r="E257" s="123">
        <v>4.2</v>
      </c>
      <c r="F257" s="123">
        <v>3.2</v>
      </c>
      <c r="G257" s="123"/>
    </row>
    <row r="258" spans="1:12" x14ac:dyDescent="0.2">
      <c r="A258" s="67" t="s">
        <v>109</v>
      </c>
      <c r="B258" s="161" t="s">
        <v>412</v>
      </c>
      <c r="C258" s="67" t="s">
        <v>227</v>
      </c>
      <c r="D258" s="119">
        <f t="shared" si="8"/>
        <v>6.7</v>
      </c>
      <c r="E258" s="123">
        <v>6.7</v>
      </c>
      <c r="F258" s="123"/>
      <c r="G258" s="123"/>
    </row>
    <row r="259" spans="1:12" ht="14.25" x14ac:dyDescent="0.2">
      <c r="A259" s="67"/>
      <c r="B259" s="186" t="s">
        <v>257</v>
      </c>
      <c r="C259" s="198"/>
      <c r="D259" s="179">
        <f t="shared" si="8"/>
        <v>606.1</v>
      </c>
      <c r="E259" s="189">
        <f>E260+E261+E262+E263+E264+E265</f>
        <v>575.1</v>
      </c>
      <c r="F259" s="189">
        <f>F260+F261+F262+F263+F264+F265</f>
        <v>383.6</v>
      </c>
      <c r="G259" s="189">
        <f>G260+G261+G262+G263+G264+G265</f>
        <v>31</v>
      </c>
    </row>
    <row r="260" spans="1:12" x14ac:dyDescent="0.2">
      <c r="A260" s="67" t="s">
        <v>109</v>
      </c>
      <c r="B260" s="97" t="s">
        <v>4</v>
      </c>
      <c r="C260" s="98" t="s">
        <v>208</v>
      </c>
      <c r="D260" s="119">
        <f t="shared" si="8"/>
        <v>452.9</v>
      </c>
      <c r="E260" s="123">
        <v>421.9</v>
      </c>
      <c r="F260" s="123">
        <v>303.60000000000002</v>
      </c>
      <c r="G260" s="123">
        <v>31</v>
      </c>
    </row>
    <row r="261" spans="1:12" x14ac:dyDescent="0.2">
      <c r="A261" s="67" t="s">
        <v>111</v>
      </c>
      <c r="B261" s="70" t="s">
        <v>130</v>
      </c>
      <c r="C261" s="98" t="s">
        <v>208</v>
      </c>
      <c r="D261" s="119">
        <f t="shared" si="8"/>
        <v>0.5</v>
      </c>
      <c r="E261" s="123">
        <v>0.5</v>
      </c>
      <c r="F261" s="123">
        <v>0.4</v>
      </c>
      <c r="G261" s="123"/>
    </row>
    <row r="262" spans="1:12" x14ac:dyDescent="0.2">
      <c r="A262" s="67" t="s">
        <v>109</v>
      </c>
      <c r="B262" s="97" t="s">
        <v>35</v>
      </c>
      <c r="C262" s="98" t="s">
        <v>204</v>
      </c>
      <c r="D262" s="119">
        <f t="shared" si="8"/>
        <v>139.4</v>
      </c>
      <c r="E262" s="123">
        <v>139.4</v>
      </c>
      <c r="F262" s="123">
        <v>71.099999999999994</v>
      </c>
      <c r="G262" s="123"/>
    </row>
    <row r="263" spans="1:12" x14ac:dyDescent="0.2">
      <c r="A263" s="67" t="s">
        <v>109</v>
      </c>
      <c r="B263" s="70" t="s">
        <v>113</v>
      </c>
      <c r="C263" s="98" t="s">
        <v>206</v>
      </c>
      <c r="D263" s="119">
        <f t="shared" si="8"/>
        <v>2.2000000000000002</v>
      </c>
      <c r="E263" s="123">
        <v>2.2000000000000002</v>
      </c>
      <c r="F263" s="123"/>
      <c r="G263" s="123"/>
    </row>
    <row r="264" spans="1:12" ht="24" x14ac:dyDescent="0.2">
      <c r="A264" s="67" t="s">
        <v>109</v>
      </c>
      <c r="B264" s="160" t="s">
        <v>411</v>
      </c>
      <c r="C264" s="67" t="s">
        <v>209</v>
      </c>
      <c r="D264" s="124">
        <f t="shared" si="8"/>
        <v>9</v>
      </c>
      <c r="E264" s="123">
        <v>9</v>
      </c>
      <c r="F264" s="123">
        <v>6.9</v>
      </c>
      <c r="G264" s="123"/>
    </row>
    <row r="265" spans="1:12" x14ac:dyDescent="0.2">
      <c r="A265" s="67" t="s">
        <v>109</v>
      </c>
      <c r="B265" s="156" t="s">
        <v>345</v>
      </c>
      <c r="C265" s="67" t="s">
        <v>209</v>
      </c>
      <c r="D265" s="119">
        <f t="shared" si="8"/>
        <v>2.1</v>
      </c>
      <c r="E265" s="123">
        <v>2.1</v>
      </c>
      <c r="F265" s="123">
        <v>1.6</v>
      </c>
      <c r="G265" s="123"/>
    </row>
    <row r="266" spans="1:12" ht="14.25" x14ac:dyDescent="0.2">
      <c r="A266" s="67"/>
      <c r="B266" s="186" t="s">
        <v>285</v>
      </c>
      <c r="C266" s="198"/>
      <c r="D266" s="179">
        <f t="shared" ref="D266:D272" si="9">E266+G266</f>
        <v>1271.5999999999999</v>
      </c>
      <c r="E266" s="189">
        <f>E267+E268+E269+E270+E271+E272</f>
        <v>1240.5999999999999</v>
      </c>
      <c r="F266" s="189">
        <f>F267+F268+F269+F270+F271+F272</f>
        <v>821.4</v>
      </c>
      <c r="G266" s="189">
        <f>G267+G268+G269+G270+G271+G272</f>
        <v>31</v>
      </c>
    </row>
    <row r="267" spans="1:12" x14ac:dyDescent="0.2">
      <c r="A267" s="67" t="s">
        <v>109</v>
      </c>
      <c r="B267" s="97" t="s">
        <v>4</v>
      </c>
      <c r="C267" s="98" t="s">
        <v>208</v>
      </c>
      <c r="D267" s="119">
        <f t="shared" si="9"/>
        <v>983.6</v>
      </c>
      <c r="E267" s="123">
        <v>952.6</v>
      </c>
      <c r="F267" s="123">
        <v>693.6</v>
      </c>
      <c r="G267" s="123">
        <v>31</v>
      </c>
    </row>
    <row r="268" spans="1:12" x14ac:dyDescent="0.2">
      <c r="A268" s="67" t="s">
        <v>111</v>
      </c>
      <c r="B268" s="70" t="s">
        <v>130</v>
      </c>
      <c r="C268" s="98" t="s">
        <v>208</v>
      </c>
      <c r="D268" s="119">
        <f t="shared" si="9"/>
        <v>0.7</v>
      </c>
      <c r="E268" s="123">
        <v>0.7</v>
      </c>
      <c r="F268" s="123">
        <v>0.5</v>
      </c>
      <c r="G268" s="123"/>
    </row>
    <row r="269" spans="1:12" x14ac:dyDescent="0.2">
      <c r="A269" s="67" t="s">
        <v>109</v>
      </c>
      <c r="B269" s="97" t="s">
        <v>35</v>
      </c>
      <c r="C269" s="98" t="s">
        <v>204</v>
      </c>
      <c r="D269" s="119">
        <f t="shared" si="9"/>
        <v>259.2</v>
      </c>
      <c r="E269" s="123">
        <v>259.2</v>
      </c>
      <c r="F269" s="123">
        <v>109.1</v>
      </c>
      <c r="G269" s="123"/>
    </row>
    <row r="270" spans="1:12" x14ac:dyDescent="0.2">
      <c r="A270" s="67" t="s">
        <v>109</v>
      </c>
      <c r="B270" s="70" t="s">
        <v>113</v>
      </c>
      <c r="C270" s="98" t="s">
        <v>206</v>
      </c>
      <c r="D270" s="119">
        <f t="shared" si="9"/>
        <v>4.3</v>
      </c>
      <c r="E270" s="123">
        <v>4.3</v>
      </c>
      <c r="F270" s="123"/>
      <c r="G270" s="123"/>
      <c r="L270" s="3"/>
    </row>
    <row r="271" spans="1:12" ht="24" x14ac:dyDescent="0.2">
      <c r="A271" s="67" t="s">
        <v>109</v>
      </c>
      <c r="B271" s="160" t="s">
        <v>411</v>
      </c>
      <c r="C271" s="67" t="s">
        <v>209</v>
      </c>
      <c r="D271" s="124">
        <f t="shared" si="9"/>
        <v>20.7</v>
      </c>
      <c r="E271" s="123">
        <v>20.7</v>
      </c>
      <c r="F271" s="123">
        <v>15.8</v>
      </c>
      <c r="G271" s="123"/>
    </row>
    <row r="272" spans="1:12" x14ac:dyDescent="0.2">
      <c r="A272" s="67" t="s">
        <v>109</v>
      </c>
      <c r="B272" s="156" t="s">
        <v>345</v>
      </c>
      <c r="C272" s="67" t="s">
        <v>209</v>
      </c>
      <c r="D272" s="119">
        <f t="shared" si="9"/>
        <v>3.1</v>
      </c>
      <c r="E272" s="123">
        <v>3.1</v>
      </c>
      <c r="F272" s="123">
        <v>2.4</v>
      </c>
      <c r="G272" s="123"/>
      <c r="K272" s="3"/>
    </row>
    <row r="273" spans="1:11" ht="14.25" x14ac:dyDescent="0.2">
      <c r="A273" s="67"/>
      <c r="B273" s="186" t="s">
        <v>338</v>
      </c>
      <c r="C273" s="198"/>
      <c r="D273" s="179">
        <f t="shared" ref="D273:D280" si="10">E273+G273</f>
        <v>269.05000000000007</v>
      </c>
      <c r="E273" s="189">
        <f>E274+E275+E276+E277+E278+E279+E280</f>
        <v>261.85000000000008</v>
      </c>
      <c r="F273" s="189">
        <f>F274+F275+F276+F277+F278+F279+F280</f>
        <v>176.24</v>
      </c>
      <c r="G273" s="189">
        <f>G274+G275+G276+G277+G278+G279+G280</f>
        <v>7.2</v>
      </c>
    </row>
    <row r="274" spans="1:11" x14ac:dyDescent="0.2">
      <c r="A274" s="67" t="s">
        <v>109</v>
      </c>
      <c r="B274" s="97" t="s">
        <v>4</v>
      </c>
      <c r="C274" s="98" t="s">
        <v>208</v>
      </c>
      <c r="D274" s="119">
        <f t="shared" si="10"/>
        <v>148.6</v>
      </c>
      <c r="E274" s="123">
        <v>147.9</v>
      </c>
      <c r="F274" s="123">
        <v>111</v>
      </c>
      <c r="G274" s="123">
        <v>0.7</v>
      </c>
      <c r="K274" s="6"/>
    </row>
    <row r="275" spans="1:11" x14ac:dyDescent="0.2">
      <c r="A275" s="67" t="s">
        <v>111</v>
      </c>
      <c r="B275" s="70" t="s">
        <v>130</v>
      </c>
      <c r="C275" s="98" t="s">
        <v>208</v>
      </c>
      <c r="D275" s="143">
        <f t="shared" si="10"/>
        <v>0.05</v>
      </c>
      <c r="E275" s="142">
        <v>0.05</v>
      </c>
      <c r="F275" s="142">
        <v>0.04</v>
      </c>
      <c r="G275" s="123"/>
    </row>
    <row r="276" spans="1:11" x14ac:dyDescent="0.2">
      <c r="A276" s="67" t="s">
        <v>109</v>
      </c>
      <c r="B276" s="97" t="s">
        <v>35</v>
      </c>
      <c r="C276" s="98" t="s">
        <v>204</v>
      </c>
      <c r="D276" s="119">
        <f t="shared" si="10"/>
        <v>115</v>
      </c>
      <c r="E276" s="123">
        <v>108.5</v>
      </c>
      <c r="F276" s="123">
        <v>61.3</v>
      </c>
      <c r="G276" s="123">
        <v>6.5</v>
      </c>
    </row>
    <row r="277" spans="1:11" x14ac:dyDescent="0.2">
      <c r="A277" s="67" t="s">
        <v>109</v>
      </c>
      <c r="B277" s="70" t="s">
        <v>113</v>
      </c>
      <c r="C277" s="98" t="s">
        <v>206</v>
      </c>
      <c r="D277" s="119">
        <f t="shared" si="10"/>
        <v>0.1</v>
      </c>
      <c r="E277" s="123">
        <v>0.1</v>
      </c>
      <c r="F277" s="123"/>
      <c r="G277" s="123"/>
    </row>
    <row r="278" spans="1:11" ht="24" x14ac:dyDescent="0.2">
      <c r="A278" s="67" t="s">
        <v>109</v>
      </c>
      <c r="B278" s="160" t="s">
        <v>411</v>
      </c>
      <c r="C278" s="67" t="s">
        <v>209</v>
      </c>
      <c r="D278" s="124">
        <f t="shared" si="10"/>
        <v>3.3</v>
      </c>
      <c r="E278" s="123">
        <v>3.3</v>
      </c>
      <c r="F278" s="123">
        <v>2.5</v>
      </c>
      <c r="G278" s="123"/>
    </row>
    <row r="279" spans="1:11" x14ac:dyDescent="0.2">
      <c r="A279" s="67" t="s">
        <v>109</v>
      </c>
      <c r="B279" s="156" t="s">
        <v>345</v>
      </c>
      <c r="C279" s="67" t="s">
        <v>209</v>
      </c>
      <c r="D279" s="119">
        <f t="shared" si="10"/>
        <v>1.8</v>
      </c>
      <c r="E279" s="123">
        <v>1.8</v>
      </c>
      <c r="F279" s="123">
        <v>1.4</v>
      </c>
      <c r="G279" s="123"/>
    </row>
    <row r="280" spans="1:11" x14ac:dyDescent="0.2">
      <c r="A280" s="67" t="s">
        <v>109</v>
      </c>
      <c r="B280" s="161" t="s">
        <v>412</v>
      </c>
      <c r="C280" s="67" t="s">
        <v>227</v>
      </c>
      <c r="D280" s="119">
        <f t="shared" si="10"/>
        <v>0.2</v>
      </c>
      <c r="E280" s="123">
        <v>0.2</v>
      </c>
      <c r="F280" s="123"/>
      <c r="G280" s="123"/>
    </row>
    <row r="281" spans="1:11" ht="28.5" x14ac:dyDescent="0.2">
      <c r="A281" s="67"/>
      <c r="B281" s="204" t="s">
        <v>158</v>
      </c>
      <c r="C281" s="203"/>
      <c r="D281" s="179">
        <f t="shared" ref="D281:D287" si="11">E281+G281</f>
        <v>465.42</v>
      </c>
      <c r="E281" s="180">
        <f>E282+E283+E284+E285+E286+E287</f>
        <v>463.92</v>
      </c>
      <c r="F281" s="180">
        <f>F282+F283+F284+F285+F286+F287</f>
        <v>304.01</v>
      </c>
      <c r="G281" s="180">
        <f>G282+G283+G284+G285+G286+G287</f>
        <v>1.5</v>
      </c>
    </row>
    <row r="282" spans="1:11" x14ac:dyDescent="0.2">
      <c r="A282" s="67" t="s">
        <v>109</v>
      </c>
      <c r="B282" s="97" t="s">
        <v>4</v>
      </c>
      <c r="C282" s="98" t="s">
        <v>208</v>
      </c>
      <c r="D282" s="119">
        <f t="shared" si="11"/>
        <v>272</v>
      </c>
      <c r="E282" s="123">
        <v>270.5</v>
      </c>
      <c r="F282" s="123">
        <v>203.6</v>
      </c>
      <c r="G282" s="123">
        <v>1.5</v>
      </c>
    </row>
    <row r="283" spans="1:11" x14ac:dyDescent="0.2">
      <c r="A283" s="67" t="s">
        <v>111</v>
      </c>
      <c r="B283" s="70" t="s">
        <v>130</v>
      </c>
      <c r="C283" s="98" t="s">
        <v>208</v>
      </c>
      <c r="D283" s="143">
        <f t="shared" si="11"/>
        <v>0.02</v>
      </c>
      <c r="E283" s="142">
        <v>0.02</v>
      </c>
      <c r="F283" s="142">
        <v>0.01</v>
      </c>
      <c r="G283" s="123"/>
    </row>
    <row r="284" spans="1:11" x14ac:dyDescent="0.2">
      <c r="A284" s="67" t="s">
        <v>109</v>
      </c>
      <c r="B284" s="97" t="s">
        <v>35</v>
      </c>
      <c r="C284" s="98" t="s">
        <v>204</v>
      </c>
      <c r="D284" s="119">
        <f t="shared" si="11"/>
        <v>172.3</v>
      </c>
      <c r="E284" s="123">
        <v>172.3</v>
      </c>
      <c r="F284" s="123">
        <v>93.6</v>
      </c>
      <c r="G284" s="123"/>
    </row>
    <row r="285" spans="1:11" x14ac:dyDescent="0.2">
      <c r="A285" s="67" t="s">
        <v>109</v>
      </c>
      <c r="B285" s="70" t="s">
        <v>113</v>
      </c>
      <c r="C285" s="98" t="s">
        <v>206</v>
      </c>
      <c r="D285" s="119">
        <f t="shared" si="11"/>
        <v>12.3</v>
      </c>
      <c r="E285" s="123">
        <v>12.3</v>
      </c>
      <c r="F285" s="123"/>
      <c r="G285" s="123"/>
    </row>
    <row r="286" spans="1:11" ht="24" x14ac:dyDescent="0.2">
      <c r="A286" s="67" t="s">
        <v>109</v>
      </c>
      <c r="B286" s="160" t="s">
        <v>411</v>
      </c>
      <c r="C286" s="67" t="s">
        <v>209</v>
      </c>
      <c r="D286" s="124">
        <f t="shared" si="11"/>
        <v>6.5</v>
      </c>
      <c r="E286" s="123">
        <v>6.5</v>
      </c>
      <c r="F286" s="123">
        <v>5</v>
      </c>
      <c r="G286" s="123"/>
    </row>
    <row r="287" spans="1:11" x14ac:dyDescent="0.2">
      <c r="A287" s="67" t="s">
        <v>109</v>
      </c>
      <c r="B287" s="156" t="s">
        <v>345</v>
      </c>
      <c r="C287" s="67" t="s">
        <v>209</v>
      </c>
      <c r="D287" s="119">
        <f t="shared" si="11"/>
        <v>2.2999999999999998</v>
      </c>
      <c r="E287" s="123">
        <v>2.2999999999999998</v>
      </c>
      <c r="F287" s="123">
        <v>1.8</v>
      </c>
      <c r="G287" s="123"/>
    </row>
    <row r="288" spans="1:11" ht="28.5" x14ac:dyDescent="0.2">
      <c r="A288" s="67"/>
      <c r="B288" s="186" t="s">
        <v>159</v>
      </c>
      <c r="C288" s="198"/>
      <c r="D288" s="179">
        <f t="shared" ref="D288:D293" si="12">E288+G288</f>
        <v>429.59999999999997</v>
      </c>
      <c r="E288" s="180">
        <f>E289+E290+E291+E292+E293</f>
        <v>423.09999999999997</v>
      </c>
      <c r="F288" s="180">
        <f>F289+F290+F291+F292+F293</f>
        <v>274.99999999999994</v>
      </c>
      <c r="G288" s="180">
        <f>G289+G290+G291+G292+G293</f>
        <v>6.5</v>
      </c>
    </row>
    <row r="289" spans="1:7" x14ac:dyDescent="0.2">
      <c r="A289" s="67" t="s">
        <v>109</v>
      </c>
      <c r="B289" s="97" t="s">
        <v>4</v>
      </c>
      <c r="C289" s="98" t="s">
        <v>208</v>
      </c>
      <c r="D289" s="119">
        <f t="shared" si="12"/>
        <v>253.2</v>
      </c>
      <c r="E289" s="123">
        <v>253.2</v>
      </c>
      <c r="F289" s="123">
        <v>188.1</v>
      </c>
      <c r="G289" s="123"/>
    </row>
    <row r="290" spans="1:7" x14ac:dyDescent="0.2">
      <c r="A290" s="67" t="s">
        <v>109</v>
      </c>
      <c r="B290" s="97" t="s">
        <v>35</v>
      </c>
      <c r="C290" s="98" t="s">
        <v>204</v>
      </c>
      <c r="D290" s="119">
        <f t="shared" si="12"/>
        <v>161.5</v>
      </c>
      <c r="E290" s="123">
        <v>155</v>
      </c>
      <c r="F290" s="123">
        <v>81.099999999999994</v>
      </c>
      <c r="G290" s="123">
        <v>6.5</v>
      </c>
    </row>
    <row r="291" spans="1:7" x14ac:dyDescent="0.2">
      <c r="A291" s="67" t="s">
        <v>109</v>
      </c>
      <c r="B291" s="70" t="s">
        <v>113</v>
      </c>
      <c r="C291" s="98" t="s">
        <v>206</v>
      </c>
      <c r="D291" s="119">
        <f t="shared" si="12"/>
        <v>7.2</v>
      </c>
      <c r="E291" s="123">
        <v>7.2</v>
      </c>
      <c r="F291" s="123"/>
      <c r="G291" s="123"/>
    </row>
    <row r="292" spans="1:7" ht="24" x14ac:dyDescent="0.2">
      <c r="A292" s="67" t="s">
        <v>109</v>
      </c>
      <c r="B292" s="160" t="s">
        <v>411</v>
      </c>
      <c r="C292" s="67" t="s">
        <v>209</v>
      </c>
      <c r="D292" s="124">
        <f t="shared" si="12"/>
        <v>5.8</v>
      </c>
      <c r="E292" s="123">
        <v>5.8</v>
      </c>
      <c r="F292" s="123">
        <v>4.4000000000000004</v>
      </c>
      <c r="G292" s="123"/>
    </row>
    <row r="293" spans="1:7" x14ac:dyDescent="0.2">
      <c r="A293" s="67" t="s">
        <v>109</v>
      </c>
      <c r="B293" s="156" t="s">
        <v>345</v>
      </c>
      <c r="C293" s="67" t="s">
        <v>209</v>
      </c>
      <c r="D293" s="119">
        <f t="shared" si="12"/>
        <v>1.9</v>
      </c>
      <c r="E293" s="123">
        <v>1.9</v>
      </c>
      <c r="F293" s="123">
        <v>1.4</v>
      </c>
      <c r="G293" s="123"/>
    </row>
    <row r="294" spans="1:7" ht="14.25" x14ac:dyDescent="0.2">
      <c r="A294" s="67"/>
      <c r="B294" s="186" t="s">
        <v>287</v>
      </c>
      <c r="C294" s="198"/>
      <c r="D294" s="179">
        <f t="shared" ref="D294:D301" si="13">E294+G294</f>
        <v>565.19999999999993</v>
      </c>
      <c r="E294" s="189">
        <f>E295+E296+E297+E298+E299+E300+E301</f>
        <v>558.69999999999993</v>
      </c>
      <c r="F294" s="189">
        <f>F295+F296+F297+F298+F299+F300+F301</f>
        <v>358.20000000000005</v>
      </c>
      <c r="G294" s="189">
        <f>G295+G296+G297+G298+G299+G300+G301</f>
        <v>6.5</v>
      </c>
    </row>
    <row r="295" spans="1:7" x14ac:dyDescent="0.2">
      <c r="A295" s="67" t="s">
        <v>109</v>
      </c>
      <c r="B295" s="97" t="s">
        <v>4</v>
      </c>
      <c r="C295" s="98" t="s">
        <v>208</v>
      </c>
      <c r="D295" s="119">
        <f t="shared" si="13"/>
        <v>345.5</v>
      </c>
      <c r="E295" s="123">
        <v>343</v>
      </c>
      <c r="F295" s="123">
        <v>257.60000000000002</v>
      </c>
      <c r="G295" s="123">
        <v>2.5</v>
      </c>
    </row>
    <row r="296" spans="1:7" x14ac:dyDescent="0.2">
      <c r="A296" s="67" t="s">
        <v>111</v>
      </c>
      <c r="B296" s="70" t="s">
        <v>130</v>
      </c>
      <c r="C296" s="98" t="s">
        <v>208</v>
      </c>
      <c r="D296" s="119">
        <f t="shared" si="13"/>
        <v>0.4</v>
      </c>
      <c r="E296" s="123">
        <v>0.4</v>
      </c>
      <c r="F296" s="123">
        <v>0.3</v>
      </c>
      <c r="G296" s="123"/>
    </row>
    <row r="297" spans="1:7" x14ac:dyDescent="0.2">
      <c r="A297" s="67" t="s">
        <v>109</v>
      </c>
      <c r="B297" s="97" t="s">
        <v>35</v>
      </c>
      <c r="C297" s="98" t="s">
        <v>204</v>
      </c>
      <c r="D297" s="119">
        <f t="shared" si="13"/>
        <v>191.6</v>
      </c>
      <c r="E297" s="123">
        <v>189.1</v>
      </c>
      <c r="F297" s="123">
        <v>92.8</v>
      </c>
      <c r="G297" s="123">
        <v>2.5</v>
      </c>
    </row>
    <row r="298" spans="1:7" x14ac:dyDescent="0.2">
      <c r="A298" s="67" t="s">
        <v>109</v>
      </c>
      <c r="B298" s="70" t="s">
        <v>113</v>
      </c>
      <c r="C298" s="98" t="s">
        <v>206</v>
      </c>
      <c r="D298" s="119">
        <f t="shared" si="13"/>
        <v>15.6</v>
      </c>
      <c r="E298" s="123">
        <v>14.1</v>
      </c>
      <c r="F298" s="123"/>
      <c r="G298" s="123">
        <v>1.5</v>
      </c>
    </row>
    <row r="299" spans="1:7" ht="24" x14ac:dyDescent="0.2">
      <c r="A299" s="67" t="s">
        <v>109</v>
      </c>
      <c r="B299" s="160" t="s">
        <v>411</v>
      </c>
      <c r="C299" s="67" t="s">
        <v>209</v>
      </c>
      <c r="D299" s="124">
        <f t="shared" si="13"/>
        <v>7.5</v>
      </c>
      <c r="E299" s="123">
        <v>7.5</v>
      </c>
      <c r="F299" s="123">
        <v>5.7</v>
      </c>
      <c r="G299" s="123"/>
    </row>
    <row r="300" spans="1:7" x14ac:dyDescent="0.2">
      <c r="A300" s="67" t="s">
        <v>109</v>
      </c>
      <c r="B300" s="156" t="s">
        <v>345</v>
      </c>
      <c r="C300" s="67" t="s">
        <v>209</v>
      </c>
      <c r="D300" s="119">
        <f t="shared" si="13"/>
        <v>2.2999999999999998</v>
      </c>
      <c r="E300" s="123">
        <v>2.2999999999999998</v>
      </c>
      <c r="F300" s="123">
        <v>1.8</v>
      </c>
      <c r="G300" s="123"/>
    </row>
    <row r="301" spans="1:7" x14ac:dyDescent="0.2">
      <c r="A301" s="67" t="s">
        <v>109</v>
      </c>
      <c r="B301" s="161" t="s">
        <v>412</v>
      </c>
      <c r="C301" s="67" t="s">
        <v>227</v>
      </c>
      <c r="D301" s="119">
        <f t="shared" si="13"/>
        <v>2.2999999999999998</v>
      </c>
      <c r="E301" s="123">
        <v>2.2999999999999998</v>
      </c>
      <c r="F301" s="123"/>
      <c r="G301" s="123"/>
    </row>
    <row r="302" spans="1:7" ht="14.25" x14ac:dyDescent="0.2">
      <c r="A302" s="67"/>
      <c r="B302" s="186" t="s">
        <v>256</v>
      </c>
      <c r="C302" s="198"/>
      <c r="D302" s="179">
        <f t="shared" ref="D302:D308" si="14">E302+G302</f>
        <v>606.6</v>
      </c>
      <c r="E302" s="189">
        <f>E303+E304+E305+E306+E307+E308</f>
        <v>601.20000000000005</v>
      </c>
      <c r="F302" s="189">
        <f>F303+F304+F305+F306+F307+F308</f>
        <v>377.70000000000005</v>
      </c>
      <c r="G302" s="189">
        <f>G303+G304+G305+G306+G307+G308</f>
        <v>5.4</v>
      </c>
    </row>
    <row r="303" spans="1:7" x14ac:dyDescent="0.2">
      <c r="A303" s="67" t="s">
        <v>109</v>
      </c>
      <c r="B303" s="97" t="s">
        <v>4</v>
      </c>
      <c r="C303" s="98" t="s">
        <v>208</v>
      </c>
      <c r="D303" s="119">
        <f t="shared" si="14"/>
        <v>334.2</v>
      </c>
      <c r="E303" s="123">
        <v>334.2</v>
      </c>
      <c r="F303" s="123">
        <v>250.7</v>
      </c>
      <c r="G303" s="123"/>
    </row>
    <row r="304" spans="1:7" x14ac:dyDescent="0.2">
      <c r="A304" s="67" t="s">
        <v>109</v>
      </c>
      <c r="B304" s="97" t="s">
        <v>35</v>
      </c>
      <c r="C304" s="98" t="s">
        <v>204</v>
      </c>
      <c r="D304" s="119">
        <f t="shared" si="14"/>
        <v>248.20000000000002</v>
      </c>
      <c r="E304" s="123">
        <v>242.8</v>
      </c>
      <c r="F304" s="123">
        <v>118.8</v>
      </c>
      <c r="G304" s="123">
        <v>5.4</v>
      </c>
    </row>
    <row r="305" spans="1:7" x14ac:dyDescent="0.2">
      <c r="A305" s="67" t="s">
        <v>109</v>
      </c>
      <c r="B305" s="70" t="s">
        <v>113</v>
      </c>
      <c r="C305" s="98" t="s">
        <v>206</v>
      </c>
      <c r="D305" s="119">
        <f t="shared" si="14"/>
        <v>12.7</v>
      </c>
      <c r="E305" s="123">
        <v>12.7</v>
      </c>
      <c r="F305" s="123"/>
      <c r="G305" s="123"/>
    </row>
    <row r="306" spans="1:7" ht="24" x14ac:dyDescent="0.2">
      <c r="A306" s="67" t="s">
        <v>109</v>
      </c>
      <c r="B306" s="160" t="s">
        <v>411</v>
      </c>
      <c r="C306" s="67" t="s">
        <v>209</v>
      </c>
      <c r="D306" s="124">
        <f t="shared" si="14"/>
        <v>8</v>
      </c>
      <c r="E306" s="123">
        <v>8</v>
      </c>
      <c r="F306" s="123">
        <v>6.1</v>
      </c>
      <c r="G306" s="123"/>
    </row>
    <row r="307" spans="1:7" x14ac:dyDescent="0.2">
      <c r="A307" s="67" t="s">
        <v>109</v>
      </c>
      <c r="B307" s="156" t="s">
        <v>345</v>
      </c>
      <c r="C307" s="67" t="s">
        <v>209</v>
      </c>
      <c r="D307" s="119">
        <f t="shared" si="14"/>
        <v>2.7</v>
      </c>
      <c r="E307" s="123">
        <v>2.7</v>
      </c>
      <c r="F307" s="123">
        <v>2.1</v>
      </c>
      <c r="G307" s="123"/>
    </row>
    <row r="308" spans="1:7" x14ac:dyDescent="0.2">
      <c r="A308" s="67" t="s">
        <v>109</v>
      </c>
      <c r="B308" s="161" t="s">
        <v>412</v>
      </c>
      <c r="C308" s="67" t="s">
        <v>227</v>
      </c>
      <c r="D308" s="119">
        <f t="shared" si="14"/>
        <v>0.8</v>
      </c>
      <c r="E308" s="123">
        <v>0.8</v>
      </c>
      <c r="F308" s="123"/>
      <c r="G308" s="123"/>
    </row>
    <row r="309" spans="1:7" ht="15" x14ac:dyDescent="0.25">
      <c r="A309" s="193"/>
      <c r="B309" s="186" t="s">
        <v>258</v>
      </c>
      <c r="C309" s="198"/>
      <c r="D309" s="179">
        <f t="shared" ref="D309:D315" si="15">E309+G309</f>
        <v>351.90000000000009</v>
      </c>
      <c r="E309" s="189">
        <f>E310+E311+E312+E313+E314+E315</f>
        <v>345.40000000000009</v>
      </c>
      <c r="F309" s="189">
        <f>F310+F311+F312+F313+F314+F315</f>
        <v>215.89999999999998</v>
      </c>
      <c r="G309" s="189">
        <f>G310+G311+G312+G313+G314+G315</f>
        <v>6.5</v>
      </c>
    </row>
    <row r="310" spans="1:7" x14ac:dyDescent="0.2">
      <c r="A310" s="67" t="s">
        <v>109</v>
      </c>
      <c r="B310" s="97" t="s">
        <v>4</v>
      </c>
      <c r="C310" s="98" t="s">
        <v>208</v>
      </c>
      <c r="D310" s="119">
        <f t="shared" si="15"/>
        <v>196</v>
      </c>
      <c r="E310" s="123">
        <v>189.5</v>
      </c>
      <c r="F310" s="123">
        <v>141.19999999999999</v>
      </c>
      <c r="G310" s="123">
        <v>6.5</v>
      </c>
    </row>
    <row r="311" spans="1:7" x14ac:dyDescent="0.2">
      <c r="A311" s="67" t="s">
        <v>109</v>
      </c>
      <c r="B311" s="97" t="s">
        <v>35</v>
      </c>
      <c r="C311" s="98" t="s">
        <v>204</v>
      </c>
      <c r="D311" s="119">
        <f t="shared" si="15"/>
        <v>143.80000000000001</v>
      </c>
      <c r="E311" s="123">
        <v>143.80000000000001</v>
      </c>
      <c r="F311" s="123">
        <v>70</v>
      </c>
      <c r="G311" s="123"/>
    </row>
    <row r="312" spans="1:7" x14ac:dyDescent="0.2">
      <c r="A312" s="67" t="s">
        <v>109</v>
      </c>
      <c r="B312" s="70" t="s">
        <v>113</v>
      </c>
      <c r="C312" s="98" t="s">
        <v>206</v>
      </c>
      <c r="D312" s="119">
        <f t="shared" si="15"/>
        <v>5.6</v>
      </c>
      <c r="E312" s="123">
        <v>5.6</v>
      </c>
      <c r="F312" s="123"/>
      <c r="G312" s="123"/>
    </row>
    <row r="313" spans="1:7" ht="24" x14ac:dyDescent="0.2">
      <c r="A313" s="67" t="s">
        <v>109</v>
      </c>
      <c r="B313" s="160" t="s">
        <v>411</v>
      </c>
      <c r="C313" s="67" t="s">
        <v>209</v>
      </c>
      <c r="D313" s="124">
        <f t="shared" si="15"/>
        <v>4.5999999999999996</v>
      </c>
      <c r="E313" s="123">
        <v>4.5999999999999996</v>
      </c>
      <c r="F313" s="123">
        <v>3.5</v>
      </c>
      <c r="G313" s="123"/>
    </row>
    <row r="314" spans="1:7" x14ac:dyDescent="0.2">
      <c r="A314" s="67" t="s">
        <v>109</v>
      </c>
      <c r="B314" s="156" t="s">
        <v>345</v>
      </c>
      <c r="C314" s="67" t="s">
        <v>209</v>
      </c>
      <c r="D314" s="119">
        <f t="shared" si="15"/>
        <v>1.6</v>
      </c>
      <c r="E314" s="123">
        <v>1.6</v>
      </c>
      <c r="F314" s="123">
        <v>1.2</v>
      </c>
      <c r="G314" s="123"/>
    </row>
    <row r="315" spans="1:7" x14ac:dyDescent="0.2">
      <c r="A315" s="67" t="s">
        <v>109</v>
      </c>
      <c r="B315" s="161" t="s">
        <v>412</v>
      </c>
      <c r="C315" s="67" t="s">
        <v>227</v>
      </c>
      <c r="D315" s="119">
        <f t="shared" si="15"/>
        <v>0.3</v>
      </c>
      <c r="E315" s="123">
        <v>0.3</v>
      </c>
      <c r="F315" s="123"/>
      <c r="G315" s="123"/>
    </row>
    <row r="316" spans="1:7" ht="14.25" x14ac:dyDescent="0.2">
      <c r="A316" s="67"/>
      <c r="B316" s="186" t="s">
        <v>201</v>
      </c>
      <c r="C316" s="198"/>
      <c r="D316" s="179">
        <f t="shared" ref="D316:D330" si="16">E316+G316</f>
        <v>973.00000000000011</v>
      </c>
      <c r="E316" s="189">
        <f>E317+E318+E319+E320+E321+E322+E323</f>
        <v>969.80000000000007</v>
      </c>
      <c r="F316" s="189">
        <f>F317+F318+F319+F320+F321+F322+F323</f>
        <v>571</v>
      </c>
      <c r="G316" s="189">
        <f>G317+G318+G319+G320+G321+G322+G323</f>
        <v>3.2</v>
      </c>
    </row>
    <row r="317" spans="1:7" x14ac:dyDescent="0.2">
      <c r="A317" s="67" t="s">
        <v>109</v>
      </c>
      <c r="B317" s="97" t="s">
        <v>4</v>
      </c>
      <c r="C317" s="98" t="s">
        <v>208</v>
      </c>
      <c r="D317" s="119">
        <f t="shared" si="16"/>
        <v>468.7</v>
      </c>
      <c r="E317" s="123">
        <v>465.5</v>
      </c>
      <c r="F317" s="123">
        <v>347.7</v>
      </c>
      <c r="G317" s="123">
        <v>3.2</v>
      </c>
    </row>
    <row r="318" spans="1:7" x14ac:dyDescent="0.2">
      <c r="A318" s="67" t="s">
        <v>111</v>
      </c>
      <c r="B318" s="70" t="s">
        <v>130</v>
      </c>
      <c r="C318" s="98" t="s">
        <v>208</v>
      </c>
      <c r="D318" s="119">
        <f t="shared" si="16"/>
        <v>0.5</v>
      </c>
      <c r="E318" s="123">
        <v>0.5</v>
      </c>
      <c r="F318" s="123">
        <v>0.4</v>
      </c>
      <c r="G318" s="123"/>
    </row>
    <row r="319" spans="1:7" x14ac:dyDescent="0.2">
      <c r="A319" s="67" t="s">
        <v>109</v>
      </c>
      <c r="B319" s="97" t="s">
        <v>35</v>
      </c>
      <c r="C319" s="98" t="s">
        <v>204</v>
      </c>
      <c r="D319" s="119">
        <f t="shared" si="16"/>
        <v>385.7</v>
      </c>
      <c r="E319" s="123">
        <v>385.7</v>
      </c>
      <c r="F319" s="123">
        <v>209.5</v>
      </c>
      <c r="G319" s="123"/>
    </row>
    <row r="320" spans="1:7" x14ac:dyDescent="0.2">
      <c r="A320" s="67" t="s">
        <v>109</v>
      </c>
      <c r="B320" s="70" t="s">
        <v>113</v>
      </c>
      <c r="C320" s="98" t="s">
        <v>206</v>
      </c>
      <c r="D320" s="119">
        <f t="shared" si="16"/>
        <v>46.7</v>
      </c>
      <c r="E320" s="123">
        <v>46.7</v>
      </c>
      <c r="F320" s="123"/>
      <c r="G320" s="123"/>
    </row>
    <row r="321" spans="1:7" ht="24" x14ac:dyDescent="0.2">
      <c r="A321" s="67" t="s">
        <v>109</v>
      </c>
      <c r="B321" s="97" t="s">
        <v>217</v>
      </c>
      <c r="C321" s="74" t="s">
        <v>216</v>
      </c>
      <c r="D321" s="124">
        <f t="shared" si="16"/>
        <v>54.8</v>
      </c>
      <c r="E321" s="123">
        <v>54.8</v>
      </c>
      <c r="F321" s="123">
        <v>0.7</v>
      </c>
      <c r="G321" s="123"/>
    </row>
    <row r="322" spans="1:7" ht="24" x14ac:dyDescent="0.2">
      <c r="A322" s="67" t="s">
        <v>109</v>
      </c>
      <c r="B322" s="160" t="s">
        <v>411</v>
      </c>
      <c r="C322" s="67" t="s">
        <v>209</v>
      </c>
      <c r="D322" s="124">
        <f t="shared" si="16"/>
        <v>13.2</v>
      </c>
      <c r="E322" s="123">
        <v>13.2</v>
      </c>
      <c r="F322" s="123">
        <v>10.1</v>
      </c>
      <c r="G322" s="123"/>
    </row>
    <row r="323" spans="1:7" x14ac:dyDescent="0.2">
      <c r="A323" s="67" t="s">
        <v>109</v>
      </c>
      <c r="B323" s="156" t="s">
        <v>345</v>
      </c>
      <c r="C323" s="67" t="s">
        <v>209</v>
      </c>
      <c r="D323" s="124">
        <f t="shared" si="16"/>
        <v>3.4</v>
      </c>
      <c r="E323" s="123">
        <v>3.4</v>
      </c>
      <c r="F323" s="123">
        <v>2.6</v>
      </c>
      <c r="G323" s="123"/>
    </row>
    <row r="324" spans="1:7" ht="14.25" x14ac:dyDescent="0.2">
      <c r="A324" s="89"/>
      <c r="B324" s="185" t="s">
        <v>259</v>
      </c>
      <c r="C324" s="203"/>
      <c r="D324" s="179">
        <f t="shared" si="16"/>
        <v>247.70000000000002</v>
      </c>
      <c r="E324" s="189">
        <f>E325+E326+E327+E328+E329+E330</f>
        <v>232.20000000000002</v>
      </c>
      <c r="F324" s="189">
        <f>F325+F326+F327+F328+F329+F330</f>
        <v>137.99999999999997</v>
      </c>
      <c r="G324" s="189">
        <f>G325+G326+G327+G328+G329+G330</f>
        <v>15.5</v>
      </c>
    </row>
    <row r="325" spans="1:7" x14ac:dyDescent="0.2">
      <c r="A325" s="67" t="s">
        <v>109</v>
      </c>
      <c r="B325" s="97" t="s">
        <v>4</v>
      </c>
      <c r="C325" s="98" t="s">
        <v>208</v>
      </c>
      <c r="D325" s="119">
        <f t="shared" si="16"/>
        <v>101.80000000000001</v>
      </c>
      <c r="E325" s="123">
        <v>97.9</v>
      </c>
      <c r="F325" s="123">
        <v>73.599999999999994</v>
      </c>
      <c r="G325" s="123">
        <v>3.9</v>
      </c>
    </row>
    <row r="326" spans="1:7" x14ac:dyDescent="0.2">
      <c r="A326" s="67" t="s">
        <v>109</v>
      </c>
      <c r="B326" s="97" t="s">
        <v>35</v>
      </c>
      <c r="C326" s="98" t="s">
        <v>204</v>
      </c>
      <c r="D326" s="119">
        <f t="shared" si="16"/>
        <v>122.5</v>
      </c>
      <c r="E326" s="123">
        <v>115.9</v>
      </c>
      <c r="F326" s="123">
        <v>61.3</v>
      </c>
      <c r="G326" s="123">
        <v>6.6</v>
      </c>
    </row>
    <row r="327" spans="1:7" x14ac:dyDescent="0.2">
      <c r="A327" s="67" t="s">
        <v>109</v>
      </c>
      <c r="B327" s="70" t="s">
        <v>113</v>
      </c>
      <c r="C327" s="98" t="s">
        <v>206</v>
      </c>
      <c r="D327" s="119">
        <f t="shared" si="16"/>
        <v>17.5</v>
      </c>
      <c r="E327" s="123">
        <v>12.5</v>
      </c>
      <c r="F327" s="123"/>
      <c r="G327" s="123">
        <v>5</v>
      </c>
    </row>
    <row r="328" spans="1:7" ht="24" x14ac:dyDescent="0.2">
      <c r="A328" s="67" t="s">
        <v>109</v>
      </c>
      <c r="B328" s="160" t="s">
        <v>411</v>
      </c>
      <c r="C328" s="67" t="s">
        <v>209</v>
      </c>
      <c r="D328" s="124">
        <f t="shared" si="16"/>
        <v>2.6</v>
      </c>
      <c r="E328" s="123">
        <v>2.6</v>
      </c>
      <c r="F328" s="123">
        <v>2</v>
      </c>
      <c r="G328" s="123"/>
    </row>
    <row r="329" spans="1:7" x14ac:dyDescent="0.2">
      <c r="A329" s="67" t="s">
        <v>109</v>
      </c>
      <c r="B329" s="156" t="s">
        <v>345</v>
      </c>
      <c r="C329" s="67" t="s">
        <v>209</v>
      </c>
      <c r="D329" s="119">
        <f t="shared" si="16"/>
        <v>1.4</v>
      </c>
      <c r="E329" s="123">
        <v>1.4</v>
      </c>
      <c r="F329" s="123">
        <v>1.1000000000000001</v>
      </c>
      <c r="G329" s="123"/>
    </row>
    <row r="330" spans="1:7" x14ac:dyDescent="0.2">
      <c r="A330" s="67" t="s">
        <v>109</v>
      </c>
      <c r="B330" s="161" t="s">
        <v>412</v>
      </c>
      <c r="C330" s="67" t="s">
        <v>227</v>
      </c>
      <c r="D330" s="119">
        <f t="shared" si="16"/>
        <v>1.9</v>
      </c>
      <c r="E330" s="123">
        <v>1.9</v>
      </c>
      <c r="F330" s="123"/>
      <c r="G330" s="123"/>
    </row>
    <row r="331" spans="1:7" ht="14.25" x14ac:dyDescent="0.2">
      <c r="A331" s="67"/>
      <c r="B331" s="186" t="s">
        <v>160</v>
      </c>
      <c r="C331" s="198"/>
      <c r="D331" s="179">
        <f t="shared" ref="D331:D336" si="17">E331+G331</f>
        <v>320.09999999999997</v>
      </c>
      <c r="E331" s="189">
        <f>E332+E333+E334+E335+E336</f>
        <v>314.7</v>
      </c>
      <c r="F331" s="189">
        <f>F332+F333+F334+F335+F336</f>
        <v>175.8</v>
      </c>
      <c r="G331" s="189">
        <f>G332+G333+G334+G335+G336</f>
        <v>5.4</v>
      </c>
    </row>
    <row r="332" spans="1:7" x14ac:dyDescent="0.2">
      <c r="A332" s="67" t="s">
        <v>109</v>
      </c>
      <c r="B332" s="97" t="s">
        <v>4</v>
      </c>
      <c r="C332" s="98" t="s">
        <v>208</v>
      </c>
      <c r="D332" s="119">
        <f t="shared" si="17"/>
        <v>144.20000000000002</v>
      </c>
      <c r="E332" s="123">
        <v>142.9</v>
      </c>
      <c r="F332" s="123">
        <v>107.9</v>
      </c>
      <c r="G332" s="123">
        <v>1.3</v>
      </c>
    </row>
    <row r="333" spans="1:7" x14ac:dyDescent="0.2">
      <c r="A333" s="67" t="s">
        <v>109</v>
      </c>
      <c r="B333" s="97" t="s">
        <v>35</v>
      </c>
      <c r="C333" s="98" t="s">
        <v>204</v>
      </c>
      <c r="D333" s="119">
        <f t="shared" si="17"/>
        <v>155.4</v>
      </c>
      <c r="E333" s="123">
        <v>151.5</v>
      </c>
      <c r="F333" s="123">
        <v>64.400000000000006</v>
      </c>
      <c r="G333" s="123">
        <v>3.9</v>
      </c>
    </row>
    <row r="334" spans="1:7" x14ac:dyDescent="0.2">
      <c r="A334" s="67" t="s">
        <v>109</v>
      </c>
      <c r="B334" s="70" t="s">
        <v>113</v>
      </c>
      <c r="C334" s="98" t="s">
        <v>206</v>
      </c>
      <c r="D334" s="119">
        <f t="shared" si="17"/>
        <v>15.899999999999999</v>
      </c>
      <c r="E334" s="123">
        <v>15.7</v>
      </c>
      <c r="F334" s="123"/>
      <c r="G334" s="123">
        <v>0.2</v>
      </c>
    </row>
    <row r="335" spans="1:7" ht="24" x14ac:dyDescent="0.2">
      <c r="A335" s="67" t="s">
        <v>109</v>
      </c>
      <c r="B335" s="160" t="s">
        <v>411</v>
      </c>
      <c r="C335" s="67" t="s">
        <v>209</v>
      </c>
      <c r="D335" s="124">
        <f t="shared" si="17"/>
        <v>3.1</v>
      </c>
      <c r="E335" s="123">
        <v>3.1</v>
      </c>
      <c r="F335" s="123">
        <v>2.4</v>
      </c>
      <c r="G335" s="123"/>
    </row>
    <row r="336" spans="1:7" x14ac:dyDescent="0.2">
      <c r="A336" s="67" t="s">
        <v>109</v>
      </c>
      <c r="B336" s="156" t="s">
        <v>345</v>
      </c>
      <c r="C336" s="67" t="s">
        <v>209</v>
      </c>
      <c r="D336" s="119">
        <f t="shared" si="17"/>
        <v>1.5</v>
      </c>
      <c r="E336" s="123">
        <v>1.5</v>
      </c>
      <c r="F336" s="123">
        <v>1.1000000000000001</v>
      </c>
      <c r="G336" s="123"/>
    </row>
    <row r="337" spans="1:7" ht="14.25" x14ac:dyDescent="0.2">
      <c r="A337" s="67"/>
      <c r="B337" s="186" t="s">
        <v>261</v>
      </c>
      <c r="C337" s="198"/>
      <c r="D337" s="179">
        <f t="shared" ref="D337:D390" si="18">E337+G337</f>
        <v>460.09999999999997</v>
      </c>
      <c r="E337" s="189">
        <f>E338+E339+E340+E341+E342+E343+E344</f>
        <v>450.59999999999997</v>
      </c>
      <c r="F337" s="189">
        <f>F338+F339+F340+F341+F342+F343+F344</f>
        <v>263.50000000000006</v>
      </c>
      <c r="G337" s="189">
        <f>G338+G339+G340+G341+G342+G343+G344</f>
        <v>9.5</v>
      </c>
    </row>
    <row r="338" spans="1:7" x14ac:dyDescent="0.2">
      <c r="A338" s="67" t="s">
        <v>109</v>
      </c>
      <c r="B338" s="97" t="s">
        <v>4</v>
      </c>
      <c r="C338" s="98" t="s">
        <v>208</v>
      </c>
      <c r="D338" s="119">
        <f t="shared" si="18"/>
        <v>201.9</v>
      </c>
      <c r="E338" s="123">
        <v>199.5</v>
      </c>
      <c r="F338" s="123">
        <v>145.4</v>
      </c>
      <c r="G338" s="123">
        <v>2.4</v>
      </c>
    </row>
    <row r="339" spans="1:7" x14ac:dyDescent="0.2">
      <c r="A339" s="67" t="s">
        <v>111</v>
      </c>
      <c r="B339" s="70" t="s">
        <v>130</v>
      </c>
      <c r="C339" s="98" t="s">
        <v>208</v>
      </c>
      <c r="D339" s="119">
        <f t="shared" si="18"/>
        <v>0.2</v>
      </c>
      <c r="E339" s="123">
        <v>0.2</v>
      </c>
      <c r="F339" s="123">
        <v>0.2</v>
      </c>
      <c r="G339" s="123"/>
    </row>
    <row r="340" spans="1:7" x14ac:dyDescent="0.2">
      <c r="A340" s="67" t="s">
        <v>109</v>
      </c>
      <c r="B340" s="97" t="s">
        <v>35</v>
      </c>
      <c r="C340" s="98" t="s">
        <v>204</v>
      </c>
      <c r="D340" s="119">
        <f t="shared" si="18"/>
        <v>205.4</v>
      </c>
      <c r="E340" s="123">
        <v>198.3</v>
      </c>
      <c r="F340" s="123">
        <v>112.2</v>
      </c>
      <c r="G340" s="123">
        <v>7.1</v>
      </c>
    </row>
    <row r="341" spans="1:7" x14ac:dyDescent="0.2">
      <c r="A341" s="67" t="s">
        <v>109</v>
      </c>
      <c r="B341" s="70" t="s">
        <v>113</v>
      </c>
      <c r="C341" s="98" t="s">
        <v>206</v>
      </c>
      <c r="D341" s="119">
        <f t="shared" si="18"/>
        <v>44.7</v>
      </c>
      <c r="E341" s="123">
        <v>44.7</v>
      </c>
      <c r="F341" s="123"/>
      <c r="G341" s="123"/>
    </row>
    <row r="342" spans="1:7" ht="24" x14ac:dyDescent="0.2">
      <c r="A342" s="67" t="s">
        <v>109</v>
      </c>
      <c r="B342" s="160" t="s">
        <v>411</v>
      </c>
      <c r="C342" s="67" t="s">
        <v>209</v>
      </c>
      <c r="D342" s="124">
        <f t="shared" si="18"/>
        <v>5.4</v>
      </c>
      <c r="E342" s="123">
        <v>5.4</v>
      </c>
      <c r="F342" s="123">
        <v>4.0999999999999996</v>
      </c>
      <c r="G342" s="123"/>
    </row>
    <row r="343" spans="1:7" x14ac:dyDescent="0.2">
      <c r="A343" s="67" t="s">
        <v>109</v>
      </c>
      <c r="B343" s="156" t="s">
        <v>345</v>
      </c>
      <c r="C343" s="67" t="s">
        <v>209</v>
      </c>
      <c r="D343" s="119">
        <f t="shared" si="18"/>
        <v>2.1</v>
      </c>
      <c r="E343" s="123">
        <v>2.1</v>
      </c>
      <c r="F343" s="123">
        <v>1.6</v>
      </c>
      <c r="G343" s="123"/>
    </row>
    <row r="344" spans="1:7" x14ac:dyDescent="0.2">
      <c r="A344" s="67" t="s">
        <v>109</v>
      </c>
      <c r="B344" s="161" t="s">
        <v>412</v>
      </c>
      <c r="C344" s="67" t="s">
        <v>227</v>
      </c>
      <c r="D344" s="119">
        <f t="shared" si="18"/>
        <v>0.4</v>
      </c>
      <c r="E344" s="123">
        <v>0.4</v>
      </c>
      <c r="F344" s="123"/>
      <c r="G344" s="123"/>
    </row>
    <row r="345" spans="1:7" ht="14.25" x14ac:dyDescent="0.2">
      <c r="A345" s="67"/>
      <c r="B345" s="186" t="s">
        <v>260</v>
      </c>
      <c r="C345" s="198"/>
      <c r="D345" s="179">
        <f t="shared" si="18"/>
        <v>317.39999999999998</v>
      </c>
      <c r="E345" s="189">
        <f>E346+E347+E348+E349+E350+E351</f>
        <v>313.39999999999998</v>
      </c>
      <c r="F345" s="189">
        <f>F346+F347+F348+F349+F350+F351</f>
        <v>191.88</v>
      </c>
      <c r="G345" s="189">
        <f>G346+G347+G348+G349+G350+G351</f>
        <v>4</v>
      </c>
    </row>
    <row r="346" spans="1:7" x14ac:dyDescent="0.2">
      <c r="A346" s="67" t="s">
        <v>109</v>
      </c>
      <c r="B346" s="97" t="s">
        <v>4</v>
      </c>
      <c r="C346" s="98" t="s">
        <v>208</v>
      </c>
      <c r="D346" s="119">
        <f t="shared" si="18"/>
        <v>117.7</v>
      </c>
      <c r="E346" s="123">
        <v>117.7</v>
      </c>
      <c r="F346" s="123">
        <v>86.8</v>
      </c>
      <c r="G346" s="123"/>
    </row>
    <row r="347" spans="1:7" x14ac:dyDescent="0.2">
      <c r="A347" s="67" t="s">
        <v>111</v>
      </c>
      <c r="B347" s="70" t="s">
        <v>130</v>
      </c>
      <c r="C347" s="98" t="s">
        <v>208</v>
      </c>
      <c r="D347" s="119">
        <f t="shared" si="18"/>
        <v>0.1</v>
      </c>
      <c r="E347" s="123">
        <v>0.1</v>
      </c>
      <c r="F347" s="142">
        <v>0.08</v>
      </c>
      <c r="G347" s="123"/>
    </row>
    <row r="348" spans="1:7" x14ac:dyDescent="0.2">
      <c r="A348" s="67" t="s">
        <v>109</v>
      </c>
      <c r="B348" s="97" t="s">
        <v>35</v>
      </c>
      <c r="C348" s="98" t="s">
        <v>204</v>
      </c>
      <c r="D348" s="119">
        <f t="shared" si="18"/>
        <v>159.9</v>
      </c>
      <c r="E348" s="123">
        <v>159.9</v>
      </c>
      <c r="F348" s="123">
        <v>100.5</v>
      </c>
      <c r="G348" s="123"/>
    </row>
    <row r="349" spans="1:7" x14ac:dyDescent="0.2">
      <c r="A349" s="67" t="s">
        <v>109</v>
      </c>
      <c r="B349" s="70" t="s">
        <v>113</v>
      </c>
      <c r="C349" s="98" t="s">
        <v>206</v>
      </c>
      <c r="D349" s="119">
        <f t="shared" si="18"/>
        <v>33.799999999999997</v>
      </c>
      <c r="E349" s="123">
        <v>29.8</v>
      </c>
      <c r="F349" s="123"/>
      <c r="G349" s="123">
        <v>4</v>
      </c>
    </row>
    <row r="350" spans="1:7" ht="24" x14ac:dyDescent="0.2">
      <c r="A350" s="67" t="s">
        <v>109</v>
      </c>
      <c r="B350" s="160" t="s">
        <v>411</v>
      </c>
      <c r="C350" s="67" t="s">
        <v>209</v>
      </c>
      <c r="D350" s="124">
        <f t="shared" si="18"/>
        <v>4.2</v>
      </c>
      <c r="E350" s="123">
        <v>4.2</v>
      </c>
      <c r="F350" s="123">
        <v>3.2</v>
      </c>
      <c r="G350" s="123"/>
    </row>
    <row r="351" spans="1:7" x14ac:dyDescent="0.2">
      <c r="A351" s="67" t="s">
        <v>109</v>
      </c>
      <c r="B351" s="156" t="s">
        <v>345</v>
      </c>
      <c r="C351" s="67" t="s">
        <v>209</v>
      </c>
      <c r="D351" s="119">
        <f t="shared" si="18"/>
        <v>1.7</v>
      </c>
      <c r="E351" s="123">
        <v>1.7</v>
      </c>
      <c r="F351" s="123">
        <v>1.3</v>
      </c>
      <c r="G351" s="123"/>
    </row>
    <row r="352" spans="1:7" ht="14.25" x14ac:dyDescent="0.2">
      <c r="A352" s="67"/>
      <c r="B352" s="186" t="s">
        <v>161</v>
      </c>
      <c r="C352" s="198"/>
      <c r="D352" s="179">
        <f t="shared" si="18"/>
        <v>562.92999999999995</v>
      </c>
      <c r="E352" s="189">
        <f>E353+E354+E355+E356+E357+E358+E359</f>
        <v>551.03</v>
      </c>
      <c r="F352" s="189">
        <f>F353+F354+F355+F356+F357+F358+F359</f>
        <v>330.90000000000003</v>
      </c>
      <c r="G352" s="189">
        <f>G353+G354+G355+G356+G357+G358+G359</f>
        <v>11.9</v>
      </c>
    </row>
    <row r="353" spans="1:7" x14ac:dyDescent="0.2">
      <c r="A353" s="67" t="s">
        <v>109</v>
      </c>
      <c r="B353" s="97" t="s">
        <v>4</v>
      </c>
      <c r="C353" s="98" t="s">
        <v>208</v>
      </c>
      <c r="D353" s="119">
        <f t="shared" si="18"/>
        <v>199.6</v>
      </c>
      <c r="E353" s="123">
        <v>196.6</v>
      </c>
      <c r="F353" s="123">
        <v>144.1</v>
      </c>
      <c r="G353" s="123">
        <v>3</v>
      </c>
    </row>
    <row r="354" spans="1:7" x14ac:dyDescent="0.2">
      <c r="A354" s="67" t="s">
        <v>111</v>
      </c>
      <c r="B354" s="70" t="s">
        <v>130</v>
      </c>
      <c r="C354" s="98" t="s">
        <v>208</v>
      </c>
      <c r="D354" s="143">
        <f t="shared" si="18"/>
        <v>0.13</v>
      </c>
      <c r="E354" s="142">
        <v>0.13</v>
      </c>
      <c r="F354" s="123">
        <v>0.1</v>
      </c>
      <c r="G354" s="123"/>
    </row>
    <row r="355" spans="1:7" x14ac:dyDescent="0.2">
      <c r="A355" s="67" t="s">
        <v>109</v>
      </c>
      <c r="B355" s="97" t="s">
        <v>35</v>
      </c>
      <c r="C355" s="98" t="s">
        <v>204</v>
      </c>
      <c r="D355" s="119">
        <f t="shared" si="18"/>
        <v>276.10000000000002</v>
      </c>
      <c r="E355" s="123">
        <v>274.60000000000002</v>
      </c>
      <c r="F355" s="123">
        <v>170</v>
      </c>
      <c r="G355" s="123">
        <v>1.5</v>
      </c>
    </row>
    <row r="356" spans="1:7" x14ac:dyDescent="0.2">
      <c r="A356" s="67" t="s">
        <v>110</v>
      </c>
      <c r="B356" s="70" t="s">
        <v>113</v>
      </c>
      <c r="C356" s="98" t="s">
        <v>206</v>
      </c>
      <c r="D356" s="119">
        <f t="shared" si="18"/>
        <v>65.2</v>
      </c>
      <c r="E356" s="123">
        <v>57.8</v>
      </c>
      <c r="F356" s="123"/>
      <c r="G356" s="123">
        <v>7.4</v>
      </c>
    </row>
    <row r="357" spans="1:7" ht="25.5" x14ac:dyDescent="0.2">
      <c r="A357" s="67" t="s">
        <v>109</v>
      </c>
      <c r="B357" s="141" t="s">
        <v>284</v>
      </c>
      <c r="C357" s="67" t="s">
        <v>283</v>
      </c>
      <c r="D357" s="124">
        <f t="shared" si="18"/>
        <v>12.6</v>
      </c>
      <c r="E357" s="123">
        <v>12.6</v>
      </c>
      <c r="F357" s="123">
        <v>9.6</v>
      </c>
      <c r="G357" s="123"/>
    </row>
    <row r="358" spans="1:7" ht="24" x14ac:dyDescent="0.2">
      <c r="A358" s="67" t="s">
        <v>109</v>
      </c>
      <c r="B358" s="160" t="s">
        <v>411</v>
      </c>
      <c r="C358" s="67" t="s">
        <v>209</v>
      </c>
      <c r="D358" s="124">
        <f t="shared" si="18"/>
        <v>6.3</v>
      </c>
      <c r="E358" s="123">
        <v>6.3</v>
      </c>
      <c r="F358" s="123">
        <v>4.8</v>
      </c>
      <c r="G358" s="123"/>
    </row>
    <row r="359" spans="1:7" x14ac:dyDescent="0.2">
      <c r="A359" s="67" t="s">
        <v>109</v>
      </c>
      <c r="B359" s="156" t="s">
        <v>345</v>
      </c>
      <c r="C359" s="67" t="s">
        <v>209</v>
      </c>
      <c r="D359" s="124">
        <f t="shared" si="18"/>
        <v>3</v>
      </c>
      <c r="E359" s="123">
        <v>3</v>
      </c>
      <c r="F359" s="123">
        <v>2.2999999999999998</v>
      </c>
      <c r="G359" s="123"/>
    </row>
    <row r="360" spans="1:7" ht="14.25" x14ac:dyDescent="0.2">
      <c r="A360" s="67"/>
      <c r="B360" s="186" t="s">
        <v>148</v>
      </c>
      <c r="C360" s="198"/>
      <c r="D360" s="179">
        <f t="shared" si="18"/>
        <v>535.62999999999988</v>
      </c>
      <c r="E360" s="189">
        <f>E361+E362+E363+E364+E365+E366+E367</f>
        <v>533.12999999999988</v>
      </c>
      <c r="F360" s="189">
        <f>F361+F362+F363+F364+F365+F366+F367</f>
        <v>317.40000000000003</v>
      </c>
      <c r="G360" s="189">
        <f>G361+G362+G363+G364+G365+G366+G367</f>
        <v>2.5</v>
      </c>
    </row>
    <row r="361" spans="1:7" x14ac:dyDescent="0.2">
      <c r="A361" s="67" t="s">
        <v>109</v>
      </c>
      <c r="B361" s="97" t="s">
        <v>4</v>
      </c>
      <c r="C361" s="98" t="s">
        <v>208</v>
      </c>
      <c r="D361" s="119">
        <f t="shared" si="18"/>
        <v>200.8</v>
      </c>
      <c r="E361" s="123">
        <v>198.3</v>
      </c>
      <c r="F361" s="123">
        <v>145.5</v>
      </c>
      <c r="G361" s="123">
        <v>2.5</v>
      </c>
    </row>
    <row r="362" spans="1:7" x14ac:dyDescent="0.2">
      <c r="A362" s="67" t="s">
        <v>111</v>
      </c>
      <c r="B362" s="70" t="s">
        <v>130</v>
      </c>
      <c r="C362" s="98" t="s">
        <v>208</v>
      </c>
      <c r="D362" s="143">
        <f t="shared" si="18"/>
        <v>0.13</v>
      </c>
      <c r="E362" s="142">
        <v>0.13</v>
      </c>
      <c r="F362" s="123">
        <v>0.1</v>
      </c>
      <c r="G362" s="123"/>
    </row>
    <row r="363" spans="1:7" x14ac:dyDescent="0.2">
      <c r="A363" s="67" t="s">
        <v>109</v>
      </c>
      <c r="B363" s="97" t="s">
        <v>35</v>
      </c>
      <c r="C363" s="98" t="s">
        <v>204</v>
      </c>
      <c r="D363" s="119">
        <f t="shared" si="18"/>
        <v>254.8</v>
      </c>
      <c r="E363" s="123">
        <v>254.8</v>
      </c>
      <c r="F363" s="123">
        <v>165.5</v>
      </c>
      <c r="G363" s="123"/>
    </row>
    <row r="364" spans="1:7" x14ac:dyDescent="0.2">
      <c r="A364" s="67" t="s">
        <v>109</v>
      </c>
      <c r="B364" s="70" t="s">
        <v>113</v>
      </c>
      <c r="C364" s="98" t="s">
        <v>206</v>
      </c>
      <c r="D364" s="119">
        <f t="shared" si="18"/>
        <v>71.3</v>
      </c>
      <c r="E364" s="123">
        <v>71.3</v>
      </c>
      <c r="F364" s="123"/>
      <c r="G364" s="123"/>
    </row>
    <row r="365" spans="1:7" ht="24" x14ac:dyDescent="0.2">
      <c r="A365" s="67" t="s">
        <v>109</v>
      </c>
      <c r="B365" s="160" t="s">
        <v>411</v>
      </c>
      <c r="C365" s="67" t="s">
        <v>209</v>
      </c>
      <c r="D365" s="124">
        <f t="shared" si="18"/>
        <v>6.3</v>
      </c>
      <c r="E365" s="123">
        <v>6.3</v>
      </c>
      <c r="F365" s="123">
        <v>4.8</v>
      </c>
      <c r="G365" s="123"/>
    </row>
    <row r="366" spans="1:7" x14ac:dyDescent="0.2">
      <c r="A366" s="67" t="s">
        <v>109</v>
      </c>
      <c r="B366" s="156" t="s">
        <v>345</v>
      </c>
      <c r="C366" s="67" t="s">
        <v>209</v>
      </c>
      <c r="D366" s="119">
        <f t="shared" si="18"/>
        <v>2</v>
      </c>
      <c r="E366" s="123">
        <v>2</v>
      </c>
      <c r="F366" s="123">
        <v>1.5</v>
      </c>
      <c r="G366" s="123"/>
    </row>
    <row r="367" spans="1:7" x14ac:dyDescent="0.2">
      <c r="A367" s="67" t="s">
        <v>109</v>
      </c>
      <c r="B367" s="161" t="s">
        <v>412</v>
      </c>
      <c r="C367" s="67" t="s">
        <v>227</v>
      </c>
      <c r="D367" s="119">
        <f t="shared" si="18"/>
        <v>0.3</v>
      </c>
      <c r="E367" s="123">
        <v>0.3</v>
      </c>
      <c r="F367" s="123"/>
      <c r="G367" s="123"/>
    </row>
    <row r="368" spans="1:7" ht="14.25" x14ac:dyDescent="0.2">
      <c r="A368" s="67"/>
      <c r="B368" s="186" t="s">
        <v>162</v>
      </c>
      <c r="C368" s="198"/>
      <c r="D368" s="179">
        <f t="shared" si="18"/>
        <v>211.79999999999998</v>
      </c>
      <c r="E368" s="189">
        <f>E369+E370+E371+E372++E373+E374</f>
        <v>211.79999999999998</v>
      </c>
      <c r="F368" s="189">
        <f>F369+F370+F371+F372++F373+F374</f>
        <v>122.39999999999998</v>
      </c>
      <c r="G368" s="189">
        <f>G369+G370+G371+G372++G373+G374</f>
        <v>0</v>
      </c>
    </row>
    <row r="369" spans="1:7" x14ac:dyDescent="0.2">
      <c r="A369" s="67" t="s">
        <v>109</v>
      </c>
      <c r="B369" s="97" t="s">
        <v>4</v>
      </c>
      <c r="C369" s="98" t="s">
        <v>208</v>
      </c>
      <c r="D369" s="119">
        <f t="shared" si="18"/>
        <v>65.900000000000006</v>
      </c>
      <c r="E369" s="123">
        <v>65.900000000000006</v>
      </c>
      <c r="F369" s="123">
        <v>48.4</v>
      </c>
      <c r="G369" s="123"/>
    </row>
    <row r="370" spans="1:7" x14ac:dyDescent="0.2">
      <c r="A370" s="67" t="s">
        <v>109</v>
      </c>
      <c r="B370" s="97" t="s">
        <v>35</v>
      </c>
      <c r="C370" s="98" t="s">
        <v>204</v>
      </c>
      <c r="D370" s="119">
        <f t="shared" si="18"/>
        <v>121.8</v>
      </c>
      <c r="E370" s="123">
        <v>121.8</v>
      </c>
      <c r="F370" s="123">
        <v>71.3</v>
      </c>
      <c r="G370" s="123"/>
    </row>
    <row r="371" spans="1:7" x14ac:dyDescent="0.2">
      <c r="A371" s="67" t="s">
        <v>109</v>
      </c>
      <c r="B371" s="70" t="s">
        <v>113</v>
      </c>
      <c r="C371" s="98" t="s">
        <v>206</v>
      </c>
      <c r="D371" s="119">
        <f t="shared" si="18"/>
        <v>20.399999999999999</v>
      </c>
      <c r="E371" s="123">
        <v>20.399999999999999</v>
      </c>
      <c r="F371" s="123"/>
      <c r="G371" s="123"/>
    </row>
    <row r="372" spans="1:7" ht="24" x14ac:dyDescent="0.2">
      <c r="A372" s="67" t="s">
        <v>109</v>
      </c>
      <c r="B372" s="160" t="s">
        <v>411</v>
      </c>
      <c r="C372" s="67" t="s">
        <v>209</v>
      </c>
      <c r="D372" s="124">
        <f t="shared" si="18"/>
        <v>2.1</v>
      </c>
      <c r="E372" s="123">
        <v>2.1</v>
      </c>
      <c r="F372" s="123">
        <v>1.6</v>
      </c>
      <c r="G372" s="123"/>
    </row>
    <row r="373" spans="1:7" x14ac:dyDescent="0.2">
      <c r="A373" s="67" t="s">
        <v>109</v>
      </c>
      <c r="B373" s="156" t="s">
        <v>345</v>
      </c>
      <c r="C373" s="67" t="s">
        <v>209</v>
      </c>
      <c r="D373" s="119">
        <f t="shared" si="18"/>
        <v>1.5</v>
      </c>
      <c r="E373" s="123">
        <v>1.5</v>
      </c>
      <c r="F373" s="123">
        <v>1.1000000000000001</v>
      </c>
      <c r="G373" s="123"/>
    </row>
    <row r="374" spans="1:7" x14ac:dyDescent="0.2">
      <c r="A374" s="67" t="s">
        <v>109</v>
      </c>
      <c r="B374" s="161" t="s">
        <v>412</v>
      </c>
      <c r="C374" s="67" t="s">
        <v>227</v>
      </c>
      <c r="D374" s="119">
        <f t="shared" si="18"/>
        <v>0.1</v>
      </c>
      <c r="E374" s="123">
        <v>0.1</v>
      </c>
      <c r="F374" s="123"/>
      <c r="G374" s="123"/>
    </row>
    <row r="375" spans="1:7" ht="14.25" x14ac:dyDescent="0.2">
      <c r="A375" s="67"/>
      <c r="B375" s="186" t="s">
        <v>163</v>
      </c>
      <c r="C375" s="198"/>
      <c r="D375" s="179">
        <f t="shared" si="18"/>
        <v>306.60000000000008</v>
      </c>
      <c r="E375" s="189">
        <f>E376+E377+E378+E379+E380+E381</f>
        <v>301.60000000000008</v>
      </c>
      <c r="F375" s="189">
        <f>F376+F377+F378+F379+F380+F381</f>
        <v>176.7</v>
      </c>
      <c r="G375" s="189">
        <f>G376+G377+G378+G379+G380+G381</f>
        <v>5</v>
      </c>
    </row>
    <row r="376" spans="1:7" x14ac:dyDescent="0.2">
      <c r="A376" s="67" t="s">
        <v>109</v>
      </c>
      <c r="B376" s="97" t="s">
        <v>4</v>
      </c>
      <c r="C376" s="98" t="s">
        <v>208</v>
      </c>
      <c r="D376" s="119">
        <f t="shared" si="18"/>
        <v>99.9</v>
      </c>
      <c r="E376" s="123">
        <v>99.9</v>
      </c>
      <c r="F376" s="123">
        <v>73.7</v>
      </c>
      <c r="G376" s="123"/>
    </row>
    <row r="377" spans="1:7" x14ac:dyDescent="0.2">
      <c r="A377" s="67" t="s">
        <v>109</v>
      </c>
      <c r="B377" s="97" t="s">
        <v>35</v>
      </c>
      <c r="C377" s="98" t="s">
        <v>204</v>
      </c>
      <c r="D377" s="119">
        <f t="shared" si="18"/>
        <v>174.8</v>
      </c>
      <c r="E377" s="123">
        <v>174.8</v>
      </c>
      <c r="F377" s="123">
        <v>96.5</v>
      </c>
      <c r="G377" s="123"/>
    </row>
    <row r="378" spans="1:7" x14ac:dyDescent="0.2">
      <c r="A378" s="67" t="s">
        <v>109</v>
      </c>
      <c r="B378" s="70" t="s">
        <v>113</v>
      </c>
      <c r="C378" s="98" t="s">
        <v>206</v>
      </c>
      <c r="D378" s="119">
        <f t="shared" si="18"/>
        <v>23.3</v>
      </c>
      <c r="E378" s="123">
        <v>18.3</v>
      </c>
      <c r="F378" s="123"/>
      <c r="G378" s="123">
        <v>5</v>
      </c>
    </row>
    <row r="379" spans="1:7" ht="25.5" x14ac:dyDescent="0.2">
      <c r="A379" s="67" t="s">
        <v>109</v>
      </c>
      <c r="B379" s="141" t="s">
        <v>284</v>
      </c>
      <c r="C379" s="67" t="s">
        <v>283</v>
      </c>
      <c r="D379" s="124">
        <f t="shared" si="18"/>
        <v>3.6</v>
      </c>
      <c r="E379" s="123">
        <v>3.6</v>
      </c>
      <c r="F379" s="123">
        <v>2.7</v>
      </c>
      <c r="G379" s="123"/>
    </row>
    <row r="380" spans="1:7" ht="24" x14ac:dyDescent="0.2">
      <c r="A380" s="67" t="s">
        <v>109</v>
      </c>
      <c r="B380" s="160" t="s">
        <v>411</v>
      </c>
      <c r="C380" s="67" t="s">
        <v>209</v>
      </c>
      <c r="D380" s="124">
        <f t="shared" si="18"/>
        <v>3.1</v>
      </c>
      <c r="E380" s="123">
        <v>3.1</v>
      </c>
      <c r="F380" s="123">
        <v>2.4</v>
      </c>
      <c r="G380" s="123"/>
    </row>
    <row r="381" spans="1:7" x14ac:dyDescent="0.2">
      <c r="A381" s="67" t="s">
        <v>109</v>
      </c>
      <c r="B381" s="156" t="s">
        <v>345</v>
      </c>
      <c r="C381" s="67" t="s">
        <v>209</v>
      </c>
      <c r="D381" s="119">
        <f t="shared" si="18"/>
        <v>1.9</v>
      </c>
      <c r="E381" s="123">
        <v>1.9</v>
      </c>
      <c r="F381" s="123">
        <v>1.4</v>
      </c>
      <c r="G381" s="123"/>
    </row>
    <row r="382" spans="1:7" ht="14.25" x14ac:dyDescent="0.2">
      <c r="A382" s="67"/>
      <c r="B382" s="186" t="s">
        <v>286</v>
      </c>
      <c r="C382" s="198"/>
      <c r="D382" s="179">
        <f t="shared" si="18"/>
        <v>279.8</v>
      </c>
      <c r="E382" s="189">
        <f>E383+E384+E385+E386+E387+E388</f>
        <v>264.7</v>
      </c>
      <c r="F382" s="189">
        <f>F383+F384+F385+F386+F387+F388</f>
        <v>131.20000000000002</v>
      </c>
      <c r="G382" s="189">
        <f>G383+G384+G385+G386+G387+G388</f>
        <v>15.100000000000001</v>
      </c>
    </row>
    <row r="383" spans="1:7" x14ac:dyDescent="0.2">
      <c r="A383" s="67" t="s">
        <v>109</v>
      </c>
      <c r="B383" s="97" t="s">
        <v>4</v>
      </c>
      <c r="C383" s="98" t="s">
        <v>208</v>
      </c>
      <c r="D383" s="119">
        <f t="shared" si="18"/>
        <v>72.3</v>
      </c>
      <c r="E383" s="123">
        <v>68.099999999999994</v>
      </c>
      <c r="F383" s="123">
        <v>48.8</v>
      </c>
      <c r="G383" s="123">
        <v>4.2</v>
      </c>
    </row>
    <row r="384" spans="1:7" x14ac:dyDescent="0.2">
      <c r="A384" s="67" t="s">
        <v>111</v>
      </c>
      <c r="B384" s="70" t="s">
        <v>130</v>
      </c>
      <c r="C384" s="98" t="s">
        <v>208</v>
      </c>
      <c r="D384" s="119">
        <f t="shared" si="18"/>
        <v>0.1</v>
      </c>
      <c r="E384" s="123">
        <v>0.1</v>
      </c>
      <c r="F384" s="123">
        <v>0.1</v>
      </c>
      <c r="G384" s="123"/>
    </row>
    <row r="385" spans="1:7" x14ac:dyDescent="0.2">
      <c r="A385" s="67" t="s">
        <v>109</v>
      </c>
      <c r="B385" s="97" t="s">
        <v>35</v>
      </c>
      <c r="C385" s="98" t="s">
        <v>204</v>
      </c>
      <c r="D385" s="119">
        <f t="shared" si="18"/>
        <v>184</v>
      </c>
      <c r="E385" s="123">
        <v>173.1</v>
      </c>
      <c r="F385" s="123">
        <v>79.400000000000006</v>
      </c>
      <c r="G385" s="123">
        <v>10.9</v>
      </c>
    </row>
    <row r="386" spans="1:7" x14ac:dyDescent="0.2">
      <c r="A386" s="67" t="s">
        <v>109</v>
      </c>
      <c r="B386" s="70" t="s">
        <v>113</v>
      </c>
      <c r="C386" s="98" t="s">
        <v>206</v>
      </c>
      <c r="D386" s="119">
        <f t="shared" si="18"/>
        <v>19.600000000000001</v>
      </c>
      <c r="E386" s="123">
        <v>19.600000000000001</v>
      </c>
      <c r="F386" s="123"/>
      <c r="G386" s="123"/>
    </row>
    <row r="387" spans="1:7" ht="24" x14ac:dyDescent="0.2">
      <c r="A387" s="67" t="s">
        <v>109</v>
      </c>
      <c r="B387" s="160" t="s">
        <v>411</v>
      </c>
      <c r="C387" s="67" t="s">
        <v>209</v>
      </c>
      <c r="D387" s="124">
        <f t="shared" si="18"/>
        <v>2.1</v>
      </c>
      <c r="E387" s="123">
        <v>2.1</v>
      </c>
      <c r="F387" s="123">
        <v>1.6</v>
      </c>
      <c r="G387" s="123"/>
    </row>
    <row r="388" spans="1:7" x14ac:dyDescent="0.2">
      <c r="A388" s="67" t="s">
        <v>109</v>
      </c>
      <c r="B388" s="156" t="s">
        <v>345</v>
      </c>
      <c r="C388" s="67" t="s">
        <v>209</v>
      </c>
      <c r="D388" s="119">
        <f t="shared" si="18"/>
        <v>1.7</v>
      </c>
      <c r="E388" s="123">
        <v>1.7</v>
      </c>
      <c r="F388" s="123">
        <v>1.3</v>
      </c>
      <c r="G388" s="123"/>
    </row>
    <row r="389" spans="1:7" ht="14.25" x14ac:dyDescent="0.2">
      <c r="A389" s="67"/>
      <c r="B389" s="186" t="s">
        <v>288</v>
      </c>
      <c r="C389" s="198"/>
      <c r="D389" s="179">
        <f t="shared" si="18"/>
        <v>219.85</v>
      </c>
      <c r="E389" s="189">
        <f>E390+E391+E392+E393+E394+E395+E396+E397</f>
        <v>216.95</v>
      </c>
      <c r="F389" s="189">
        <f>F390+F391+F392+F393+F394+F395+F396+F397</f>
        <v>114.84</v>
      </c>
      <c r="G389" s="189">
        <f>G390+G391+G392+G393+G394+G395+G396+G397</f>
        <v>2.9000000000000004</v>
      </c>
    </row>
    <row r="390" spans="1:7" x14ac:dyDescent="0.2">
      <c r="A390" s="67" t="s">
        <v>109</v>
      </c>
      <c r="B390" s="97" t="s">
        <v>4</v>
      </c>
      <c r="C390" s="98" t="s">
        <v>208</v>
      </c>
      <c r="D390" s="119">
        <f t="shared" si="18"/>
        <v>61.3</v>
      </c>
      <c r="E390" s="123">
        <v>60.5</v>
      </c>
      <c r="F390" s="123">
        <v>44.6</v>
      </c>
      <c r="G390" s="123">
        <v>0.8</v>
      </c>
    </row>
    <row r="391" spans="1:7" x14ac:dyDescent="0.2">
      <c r="A391" s="67" t="s">
        <v>111</v>
      </c>
      <c r="B391" s="70" t="s">
        <v>130</v>
      </c>
      <c r="C391" s="98" t="s">
        <v>208</v>
      </c>
      <c r="D391" s="143">
        <f>E391+G391</f>
        <v>0.05</v>
      </c>
      <c r="E391" s="142">
        <v>0.05</v>
      </c>
      <c r="F391" s="142">
        <v>0.04</v>
      </c>
      <c r="G391" s="123"/>
    </row>
    <row r="392" spans="1:7" x14ac:dyDescent="0.2">
      <c r="A392" s="67" t="s">
        <v>109</v>
      </c>
      <c r="B392" s="97" t="s">
        <v>35</v>
      </c>
      <c r="C392" s="98" t="s">
        <v>204</v>
      </c>
      <c r="D392" s="119">
        <f t="shared" ref="D392:D430" si="19">E392+G392</f>
        <v>135.9</v>
      </c>
      <c r="E392" s="123">
        <v>133.80000000000001</v>
      </c>
      <c r="F392" s="123">
        <v>65.8</v>
      </c>
      <c r="G392" s="123">
        <v>2.1</v>
      </c>
    </row>
    <row r="393" spans="1:7" x14ac:dyDescent="0.2">
      <c r="A393" s="67" t="s">
        <v>109</v>
      </c>
      <c r="B393" s="70" t="s">
        <v>113</v>
      </c>
      <c r="C393" s="98" t="s">
        <v>206</v>
      </c>
      <c r="D393" s="119">
        <f t="shared" si="19"/>
        <v>16.7</v>
      </c>
      <c r="E393" s="123">
        <v>16.7</v>
      </c>
      <c r="F393" s="123"/>
      <c r="G393" s="123"/>
    </row>
    <row r="394" spans="1:7" ht="25.5" x14ac:dyDescent="0.2">
      <c r="A394" s="67" t="s">
        <v>109</v>
      </c>
      <c r="B394" s="141" t="s">
        <v>284</v>
      </c>
      <c r="C394" s="67" t="s">
        <v>283</v>
      </c>
      <c r="D394" s="119">
        <f t="shared" si="19"/>
        <v>2.7</v>
      </c>
      <c r="E394" s="123">
        <v>2.7</v>
      </c>
      <c r="F394" s="123">
        <v>2.1</v>
      </c>
      <c r="G394" s="123"/>
    </row>
    <row r="395" spans="1:7" ht="24" x14ac:dyDescent="0.2">
      <c r="A395" s="67" t="s">
        <v>109</v>
      </c>
      <c r="B395" s="160" t="s">
        <v>411</v>
      </c>
      <c r="C395" s="67" t="s">
        <v>209</v>
      </c>
      <c r="D395" s="124">
        <f t="shared" si="19"/>
        <v>1.8</v>
      </c>
      <c r="E395" s="123">
        <v>1.8</v>
      </c>
      <c r="F395" s="123">
        <v>1.4</v>
      </c>
      <c r="G395" s="123"/>
    </row>
    <row r="396" spans="1:7" x14ac:dyDescent="0.2">
      <c r="A396" s="67" t="s">
        <v>109</v>
      </c>
      <c r="B396" s="156" t="s">
        <v>345</v>
      </c>
      <c r="C396" s="67" t="s">
        <v>209</v>
      </c>
      <c r="D396" s="119">
        <f t="shared" si="19"/>
        <v>1.2</v>
      </c>
      <c r="E396" s="123">
        <v>1.2</v>
      </c>
      <c r="F396" s="123">
        <v>0.9</v>
      </c>
      <c r="G396" s="123"/>
    </row>
    <row r="397" spans="1:7" x14ac:dyDescent="0.2">
      <c r="A397" s="67" t="s">
        <v>109</v>
      </c>
      <c r="B397" s="161" t="s">
        <v>412</v>
      </c>
      <c r="C397" s="67" t="s">
        <v>227</v>
      </c>
      <c r="D397" s="119">
        <f t="shared" si="19"/>
        <v>0.2</v>
      </c>
      <c r="E397" s="123">
        <v>0.2</v>
      </c>
      <c r="F397" s="123"/>
      <c r="G397" s="123"/>
    </row>
    <row r="398" spans="1:7" ht="14.25" x14ac:dyDescent="0.2">
      <c r="A398" s="67"/>
      <c r="B398" s="186" t="s">
        <v>164</v>
      </c>
      <c r="C398" s="198"/>
      <c r="D398" s="179">
        <f t="shared" si="19"/>
        <v>718.8900000000001</v>
      </c>
      <c r="E398" s="189">
        <f>E399+E400+E401+E402+E403+E404+E405</f>
        <v>713.49000000000012</v>
      </c>
      <c r="F398" s="189">
        <f>F399+F400+F401+F402+F403+F404+F405</f>
        <v>500.37</v>
      </c>
      <c r="G398" s="189">
        <f>G399+G400+G401+G402+G403+G404+G405</f>
        <v>5.3999999999999995</v>
      </c>
    </row>
    <row r="399" spans="1:7" x14ac:dyDescent="0.2">
      <c r="A399" s="67" t="s">
        <v>109</v>
      </c>
      <c r="B399" s="97" t="s">
        <v>4</v>
      </c>
      <c r="C399" s="98" t="s">
        <v>208</v>
      </c>
      <c r="D399" s="119">
        <f t="shared" si="19"/>
        <v>50</v>
      </c>
      <c r="E399" s="123">
        <v>50</v>
      </c>
      <c r="F399" s="123">
        <v>38.200000000000003</v>
      </c>
      <c r="G399" s="123"/>
    </row>
    <row r="400" spans="1:7" x14ac:dyDescent="0.2">
      <c r="A400" s="67" t="s">
        <v>111</v>
      </c>
      <c r="B400" s="70" t="s">
        <v>130</v>
      </c>
      <c r="C400" s="98" t="s">
        <v>208</v>
      </c>
      <c r="D400" s="143">
        <f t="shared" si="19"/>
        <v>0.09</v>
      </c>
      <c r="E400" s="142">
        <v>0.09</v>
      </c>
      <c r="F400" s="142">
        <v>7.0000000000000007E-2</v>
      </c>
      <c r="G400" s="123"/>
    </row>
    <row r="401" spans="1:7" x14ac:dyDescent="0.2">
      <c r="A401" s="67" t="s">
        <v>109</v>
      </c>
      <c r="B401" s="97" t="s">
        <v>35</v>
      </c>
      <c r="C401" s="98" t="s">
        <v>204</v>
      </c>
      <c r="D401" s="119">
        <f t="shared" si="19"/>
        <v>600.19999999999993</v>
      </c>
      <c r="E401" s="123">
        <v>595.4</v>
      </c>
      <c r="F401" s="123">
        <v>447.7</v>
      </c>
      <c r="G401" s="123">
        <v>4.8</v>
      </c>
    </row>
    <row r="402" spans="1:7" x14ac:dyDescent="0.2">
      <c r="A402" s="67" t="s">
        <v>109</v>
      </c>
      <c r="B402" s="70" t="s">
        <v>113</v>
      </c>
      <c r="C402" s="98" t="s">
        <v>206</v>
      </c>
      <c r="D402" s="119">
        <f t="shared" si="19"/>
        <v>51.2</v>
      </c>
      <c r="E402" s="123">
        <v>50.6</v>
      </c>
      <c r="F402" s="123">
        <v>2</v>
      </c>
      <c r="G402" s="123">
        <v>0.6</v>
      </c>
    </row>
    <row r="403" spans="1:7" ht="24" x14ac:dyDescent="0.2">
      <c r="A403" s="67" t="s">
        <v>109</v>
      </c>
      <c r="B403" s="160" t="s">
        <v>411</v>
      </c>
      <c r="C403" s="67" t="s">
        <v>209</v>
      </c>
      <c r="D403" s="124">
        <f t="shared" si="19"/>
        <v>14.5</v>
      </c>
      <c r="E403" s="123">
        <v>14.5</v>
      </c>
      <c r="F403" s="123">
        <v>11.1</v>
      </c>
      <c r="G403" s="123"/>
    </row>
    <row r="404" spans="1:7" x14ac:dyDescent="0.2">
      <c r="A404" s="67" t="s">
        <v>109</v>
      </c>
      <c r="B404" s="156" t="s">
        <v>345</v>
      </c>
      <c r="C404" s="67" t="s">
        <v>209</v>
      </c>
      <c r="D404" s="119">
        <f t="shared" si="19"/>
        <v>1.7</v>
      </c>
      <c r="E404" s="123">
        <v>1.7</v>
      </c>
      <c r="F404" s="123">
        <v>1.3</v>
      </c>
      <c r="G404" s="123"/>
    </row>
    <row r="405" spans="1:7" x14ac:dyDescent="0.2">
      <c r="A405" s="67" t="s">
        <v>109</v>
      </c>
      <c r="B405" s="161" t="s">
        <v>412</v>
      </c>
      <c r="C405" s="67" t="s">
        <v>227</v>
      </c>
      <c r="D405" s="119">
        <f t="shared" si="19"/>
        <v>1.2</v>
      </c>
      <c r="E405" s="123">
        <v>1.2</v>
      </c>
      <c r="F405" s="123"/>
      <c r="G405" s="123"/>
    </row>
    <row r="406" spans="1:7" ht="15" x14ac:dyDescent="0.25">
      <c r="A406" s="193"/>
      <c r="B406" s="186" t="s">
        <v>165</v>
      </c>
      <c r="C406" s="198"/>
      <c r="D406" s="179">
        <f t="shared" si="19"/>
        <v>192.89999999999998</v>
      </c>
      <c r="E406" s="189">
        <f>E407+E408+E409+E410+E411+E412</f>
        <v>185.79999999999998</v>
      </c>
      <c r="F406" s="189">
        <f>F407+F408+F409+F410+F411+F412</f>
        <v>132.29999999999998</v>
      </c>
      <c r="G406" s="189">
        <f>G407+G408+G409+G410+G411+G412</f>
        <v>7.1000000000000005</v>
      </c>
    </row>
    <row r="407" spans="1:7" x14ac:dyDescent="0.2">
      <c r="A407" s="67" t="s">
        <v>109</v>
      </c>
      <c r="B407" s="97" t="s">
        <v>4</v>
      </c>
      <c r="C407" s="98" t="s">
        <v>208</v>
      </c>
      <c r="D407" s="119">
        <f t="shared" si="19"/>
        <v>12.2</v>
      </c>
      <c r="E407" s="123">
        <v>12.2</v>
      </c>
      <c r="F407" s="123">
        <v>9.3000000000000007</v>
      </c>
      <c r="G407" s="128"/>
    </row>
    <row r="408" spans="1:7" x14ac:dyDescent="0.2">
      <c r="A408" s="67" t="s">
        <v>109</v>
      </c>
      <c r="B408" s="97" t="s">
        <v>35</v>
      </c>
      <c r="C408" s="98" t="s">
        <v>204</v>
      </c>
      <c r="D408" s="119">
        <f t="shared" si="19"/>
        <v>167.8</v>
      </c>
      <c r="E408" s="123">
        <v>163.4</v>
      </c>
      <c r="F408" s="123">
        <v>119.8</v>
      </c>
      <c r="G408" s="123">
        <v>4.4000000000000004</v>
      </c>
    </row>
    <row r="409" spans="1:7" x14ac:dyDescent="0.2">
      <c r="A409" s="67" t="s">
        <v>109</v>
      </c>
      <c r="B409" s="70" t="s">
        <v>113</v>
      </c>
      <c r="C409" s="98" t="s">
        <v>206</v>
      </c>
      <c r="D409" s="119">
        <f t="shared" si="19"/>
        <v>8.6000000000000014</v>
      </c>
      <c r="E409" s="123">
        <v>5.9</v>
      </c>
      <c r="F409" s="123"/>
      <c r="G409" s="123">
        <v>2.7</v>
      </c>
    </row>
    <row r="410" spans="1:7" ht="24" x14ac:dyDescent="0.2">
      <c r="A410" s="67" t="s">
        <v>109</v>
      </c>
      <c r="B410" s="160" t="s">
        <v>411</v>
      </c>
      <c r="C410" s="67" t="s">
        <v>209</v>
      </c>
      <c r="D410" s="124">
        <f t="shared" si="19"/>
        <v>3.5</v>
      </c>
      <c r="E410" s="123">
        <v>3.5</v>
      </c>
      <c r="F410" s="123">
        <v>2.7</v>
      </c>
      <c r="G410" s="123"/>
    </row>
    <row r="411" spans="1:7" x14ac:dyDescent="0.2">
      <c r="A411" s="67" t="s">
        <v>109</v>
      </c>
      <c r="B411" s="156" t="s">
        <v>345</v>
      </c>
      <c r="C411" s="67" t="s">
        <v>209</v>
      </c>
      <c r="D411" s="119">
        <f t="shared" si="19"/>
        <v>0.6</v>
      </c>
      <c r="E411" s="123">
        <v>0.6</v>
      </c>
      <c r="F411" s="123">
        <v>0.5</v>
      </c>
      <c r="G411" s="123"/>
    </row>
    <row r="412" spans="1:7" x14ac:dyDescent="0.2">
      <c r="A412" s="67" t="s">
        <v>109</v>
      </c>
      <c r="B412" s="161" t="s">
        <v>412</v>
      </c>
      <c r="C412" s="67" t="s">
        <v>227</v>
      </c>
      <c r="D412" s="119">
        <f t="shared" si="19"/>
        <v>0.2</v>
      </c>
      <c r="E412" s="123">
        <v>0.2</v>
      </c>
      <c r="F412" s="123"/>
      <c r="G412" s="123"/>
    </row>
    <row r="413" spans="1:7" ht="15" x14ac:dyDescent="0.25">
      <c r="A413" s="193"/>
      <c r="B413" s="186" t="s">
        <v>166</v>
      </c>
      <c r="C413" s="198"/>
      <c r="D413" s="179">
        <f t="shared" si="19"/>
        <v>317.39999999999998</v>
      </c>
      <c r="E413" s="189">
        <f>E414+E415+E416+E417+E418+E419</f>
        <v>315</v>
      </c>
      <c r="F413" s="189">
        <f>F414+F415+F416+F417+F418+F419</f>
        <v>181.5</v>
      </c>
      <c r="G413" s="189">
        <f>G414+G415+G416+G417+G418+G419</f>
        <v>2.4</v>
      </c>
    </row>
    <row r="414" spans="1:7" x14ac:dyDescent="0.2">
      <c r="A414" s="67" t="s">
        <v>109</v>
      </c>
      <c r="B414" s="97" t="s">
        <v>4</v>
      </c>
      <c r="C414" s="98" t="s">
        <v>208</v>
      </c>
      <c r="D414" s="119">
        <f t="shared" si="19"/>
        <v>55.7</v>
      </c>
      <c r="E414" s="123">
        <v>55.7</v>
      </c>
      <c r="F414" s="123">
        <v>42.5</v>
      </c>
      <c r="G414" s="128"/>
    </row>
    <row r="415" spans="1:7" x14ac:dyDescent="0.2">
      <c r="A415" s="67" t="s">
        <v>109</v>
      </c>
      <c r="B415" s="97" t="s">
        <v>35</v>
      </c>
      <c r="C415" s="98" t="s">
        <v>204</v>
      </c>
      <c r="D415" s="119">
        <f t="shared" si="19"/>
        <v>241.6</v>
      </c>
      <c r="E415" s="123">
        <v>239.2</v>
      </c>
      <c r="F415" s="123">
        <v>135.1</v>
      </c>
      <c r="G415" s="123">
        <v>2.4</v>
      </c>
    </row>
    <row r="416" spans="1:7" x14ac:dyDescent="0.2">
      <c r="A416" s="67" t="s">
        <v>109</v>
      </c>
      <c r="B416" s="70" t="s">
        <v>113</v>
      </c>
      <c r="C416" s="98" t="s">
        <v>206</v>
      </c>
      <c r="D416" s="119">
        <f t="shared" si="19"/>
        <v>14.7</v>
      </c>
      <c r="E416" s="123">
        <v>14.7</v>
      </c>
      <c r="F416" s="123"/>
      <c r="G416" s="123"/>
    </row>
    <row r="417" spans="1:7" ht="24" x14ac:dyDescent="0.2">
      <c r="A417" s="67" t="s">
        <v>109</v>
      </c>
      <c r="B417" s="160" t="s">
        <v>411</v>
      </c>
      <c r="C417" s="67" t="s">
        <v>209</v>
      </c>
      <c r="D417" s="124">
        <f t="shared" si="19"/>
        <v>4.0999999999999996</v>
      </c>
      <c r="E417" s="123">
        <v>4.0999999999999996</v>
      </c>
      <c r="F417" s="123">
        <v>3.1</v>
      </c>
      <c r="G417" s="123"/>
    </row>
    <row r="418" spans="1:7" x14ac:dyDescent="0.2">
      <c r="A418" s="67" t="s">
        <v>109</v>
      </c>
      <c r="B418" s="156" t="s">
        <v>345</v>
      </c>
      <c r="C418" s="67" t="s">
        <v>209</v>
      </c>
      <c r="D418" s="119">
        <f t="shared" si="19"/>
        <v>1</v>
      </c>
      <c r="E418" s="123">
        <v>1</v>
      </c>
      <c r="F418" s="123">
        <v>0.8</v>
      </c>
      <c r="G418" s="123"/>
    </row>
    <row r="419" spans="1:7" x14ac:dyDescent="0.2">
      <c r="A419" s="67" t="s">
        <v>109</v>
      </c>
      <c r="B419" s="161" t="s">
        <v>412</v>
      </c>
      <c r="C419" s="67" t="s">
        <v>227</v>
      </c>
      <c r="D419" s="119">
        <f t="shared" si="19"/>
        <v>0.3</v>
      </c>
      <c r="E419" s="123">
        <v>0.3</v>
      </c>
      <c r="F419" s="123"/>
      <c r="G419" s="123"/>
    </row>
    <row r="420" spans="1:7" ht="14.25" x14ac:dyDescent="0.2">
      <c r="A420" s="67"/>
      <c r="B420" s="186" t="s">
        <v>340</v>
      </c>
      <c r="C420" s="198"/>
      <c r="D420" s="179">
        <f t="shared" si="19"/>
        <v>439.89999999999992</v>
      </c>
      <c r="E420" s="189">
        <f>E421+E422+E423+E424+E425+E426+E427+E428+E429+E430</f>
        <v>435.2999999999999</v>
      </c>
      <c r="F420" s="189">
        <f>F421+F422+F423+F424+F425+F426+F427+F428+F429+F430</f>
        <v>295.8</v>
      </c>
      <c r="G420" s="189">
        <f>G421+G422+G423+G424+G425+G426+G427+G428+G429+G430</f>
        <v>4.5999999999999996</v>
      </c>
    </row>
    <row r="421" spans="1:7" x14ac:dyDescent="0.2">
      <c r="A421" s="67" t="s">
        <v>109</v>
      </c>
      <c r="B421" s="97" t="s">
        <v>35</v>
      </c>
      <c r="C421" s="98" t="s">
        <v>204</v>
      </c>
      <c r="D421" s="119">
        <f t="shared" si="19"/>
        <v>194.29999999999998</v>
      </c>
      <c r="E421" s="123">
        <v>192.2</v>
      </c>
      <c r="F421" s="123">
        <v>126.2</v>
      </c>
      <c r="G421" s="123">
        <v>2.1</v>
      </c>
    </row>
    <row r="422" spans="1:7" ht="24" x14ac:dyDescent="0.2">
      <c r="A422" s="67" t="s">
        <v>109</v>
      </c>
      <c r="B422" s="97" t="s">
        <v>341</v>
      </c>
      <c r="C422" s="74" t="s">
        <v>208</v>
      </c>
      <c r="D422" s="124">
        <f t="shared" si="19"/>
        <v>145.6</v>
      </c>
      <c r="E422" s="123">
        <v>143.1</v>
      </c>
      <c r="F422" s="123">
        <v>106.8</v>
      </c>
      <c r="G422" s="123">
        <v>2.5</v>
      </c>
    </row>
    <row r="423" spans="1:7" ht="24" x14ac:dyDescent="0.2">
      <c r="A423" s="67" t="s">
        <v>109</v>
      </c>
      <c r="B423" s="97" t="s">
        <v>342</v>
      </c>
      <c r="C423" s="74" t="s">
        <v>208</v>
      </c>
      <c r="D423" s="124">
        <f t="shared" si="19"/>
        <v>74.900000000000006</v>
      </c>
      <c r="E423" s="123">
        <v>74.900000000000006</v>
      </c>
      <c r="F423" s="123">
        <v>57.3</v>
      </c>
      <c r="G423" s="126"/>
    </row>
    <row r="424" spans="1:7" x14ac:dyDescent="0.2">
      <c r="A424" s="67" t="s">
        <v>111</v>
      </c>
      <c r="B424" s="70" t="s">
        <v>130</v>
      </c>
      <c r="C424" s="98" t="s">
        <v>208</v>
      </c>
      <c r="D424" s="124">
        <f t="shared" si="19"/>
        <v>0.5</v>
      </c>
      <c r="E424" s="123">
        <v>0.5</v>
      </c>
      <c r="F424" s="123">
        <v>0.4</v>
      </c>
      <c r="G424" s="126"/>
    </row>
    <row r="425" spans="1:7" x14ac:dyDescent="0.2">
      <c r="A425" s="67" t="s">
        <v>109</v>
      </c>
      <c r="B425" s="70" t="s">
        <v>113</v>
      </c>
      <c r="C425" s="98" t="s">
        <v>206</v>
      </c>
      <c r="D425" s="119">
        <f t="shared" si="19"/>
        <v>13.2</v>
      </c>
      <c r="E425" s="123">
        <v>13.2</v>
      </c>
      <c r="F425" s="123">
        <v>0.1</v>
      </c>
      <c r="G425" s="123"/>
    </row>
    <row r="426" spans="1:7" ht="24" x14ac:dyDescent="0.2">
      <c r="A426" s="67" t="s">
        <v>109</v>
      </c>
      <c r="B426" s="160" t="s">
        <v>411</v>
      </c>
      <c r="C426" s="67" t="s">
        <v>209</v>
      </c>
      <c r="D426" s="124">
        <f t="shared" si="19"/>
        <v>4.7</v>
      </c>
      <c r="E426" s="123">
        <v>4.7</v>
      </c>
      <c r="F426" s="123">
        <v>3.6</v>
      </c>
      <c r="G426" s="123"/>
    </row>
    <row r="427" spans="1:7" x14ac:dyDescent="0.2">
      <c r="A427" s="67" t="s">
        <v>109</v>
      </c>
      <c r="B427" s="156" t="s">
        <v>345</v>
      </c>
      <c r="C427" s="67" t="s">
        <v>209</v>
      </c>
      <c r="D427" s="124">
        <f t="shared" si="19"/>
        <v>1.8</v>
      </c>
      <c r="E427" s="123">
        <v>1.8</v>
      </c>
      <c r="F427" s="123">
        <v>1.4</v>
      </c>
      <c r="G427" s="123"/>
    </row>
    <row r="428" spans="1:7" x14ac:dyDescent="0.2">
      <c r="A428" s="67" t="s">
        <v>109</v>
      </c>
      <c r="B428" s="161" t="s">
        <v>412</v>
      </c>
      <c r="C428" s="67" t="s">
        <v>227</v>
      </c>
      <c r="D428" s="119">
        <f t="shared" si="19"/>
        <v>0.4</v>
      </c>
      <c r="E428" s="123">
        <v>0.4</v>
      </c>
      <c r="F428" s="123"/>
      <c r="G428" s="123"/>
    </row>
    <row r="429" spans="1:7" x14ac:dyDescent="0.2">
      <c r="A429" s="67" t="s">
        <v>109</v>
      </c>
      <c r="B429" s="160" t="s">
        <v>413</v>
      </c>
      <c r="C429" s="67" t="s">
        <v>204</v>
      </c>
      <c r="D429" s="119">
        <f t="shared" si="19"/>
        <v>1.5</v>
      </c>
      <c r="E429" s="123">
        <v>1.5</v>
      </c>
      <c r="F429" s="123"/>
      <c r="G429" s="123"/>
    </row>
    <row r="430" spans="1:7" x14ac:dyDescent="0.2">
      <c r="A430" s="67" t="s">
        <v>109</v>
      </c>
      <c r="B430" s="156" t="s">
        <v>414</v>
      </c>
      <c r="C430" s="67" t="s">
        <v>209</v>
      </c>
      <c r="D430" s="119">
        <f t="shared" si="19"/>
        <v>3</v>
      </c>
      <c r="E430" s="123">
        <v>3</v>
      </c>
      <c r="F430" s="123"/>
      <c r="G430" s="123"/>
    </row>
    <row r="431" spans="1:7" ht="15.75" x14ac:dyDescent="0.25">
      <c r="A431" s="232"/>
      <c r="B431" s="221" t="s">
        <v>225</v>
      </c>
      <c r="C431" s="222"/>
      <c r="D431" s="218">
        <f t="shared" ref="D431:D438" si="20">E431+G431</f>
        <v>2637</v>
      </c>
      <c r="E431" s="219">
        <f>E432+E459+E464+E469+E471+E473+E475+E477+E479+E481+E483+E485+E487+E489+E491+E493</f>
        <v>2619.1</v>
      </c>
      <c r="F431" s="219">
        <f>F432+F459+F464+F469+F471+F473+F475+F477+F479+F481+F483+F485+F487+F489+F491+F493</f>
        <v>724.7</v>
      </c>
      <c r="G431" s="219">
        <f>G432+G459+G464+G469+G471+G473+G475+G477+G479+G481+G483+G485+G487+G489+G491+G493</f>
        <v>17.899999999999999</v>
      </c>
    </row>
    <row r="432" spans="1:7" ht="15.75" x14ac:dyDescent="0.25">
      <c r="A432" s="87"/>
      <c r="B432" s="185" t="s">
        <v>118</v>
      </c>
      <c r="C432" s="184"/>
      <c r="D432" s="181">
        <f t="shared" si="20"/>
        <v>1774.1999999999998</v>
      </c>
      <c r="E432" s="182">
        <f>E433+E444+E445+E446</f>
        <v>1772.2999999999997</v>
      </c>
      <c r="F432" s="182">
        <f>F433+F444+F445+F446</f>
        <v>193.7</v>
      </c>
      <c r="G432" s="182">
        <f>G433+G444+G445+G446</f>
        <v>1.9</v>
      </c>
    </row>
    <row r="433" spans="1:9" x14ac:dyDescent="0.2">
      <c r="A433" s="87"/>
      <c r="B433" s="69" t="s">
        <v>32</v>
      </c>
      <c r="C433" s="82" t="s">
        <v>204</v>
      </c>
      <c r="D433" s="121">
        <f t="shared" si="20"/>
        <v>852.69999999999993</v>
      </c>
      <c r="E433" s="122">
        <f>E434+E435+E436+E437+E438+E439+E440+E441+E442+E443</f>
        <v>850.8</v>
      </c>
      <c r="F433" s="122">
        <f>F434+F435+F436+F437+F438+F439+F440+F441+F442+F443</f>
        <v>101.5</v>
      </c>
      <c r="G433" s="122">
        <f>G434+G435+G436+G437+G438+G439+G440+G441+G442+G443</f>
        <v>1.9</v>
      </c>
    </row>
    <row r="434" spans="1:9" x14ac:dyDescent="0.2">
      <c r="A434" s="87" t="s">
        <v>252</v>
      </c>
      <c r="B434" s="78" t="s">
        <v>169</v>
      </c>
      <c r="C434" s="82" t="s">
        <v>204</v>
      </c>
      <c r="D434" s="119">
        <f t="shared" si="20"/>
        <v>399.2</v>
      </c>
      <c r="E434" s="120">
        <v>399.2</v>
      </c>
      <c r="F434" s="120"/>
      <c r="G434" s="120"/>
    </row>
    <row r="435" spans="1:9" x14ac:dyDescent="0.2">
      <c r="A435" s="87" t="s">
        <v>195</v>
      </c>
      <c r="B435" s="78" t="s">
        <v>399</v>
      </c>
      <c r="C435" s="82" t="s">
        <v>204</v>
      </c>
      <c r="D435" s="119">
        <f t="shared" si="20"/>
        <v>141.9</v>
      </c>
      <c r="E435" s="136">
        <v>141.9</v>
      </c>
      <c r="F435" s="120"/>
      <c r="G435" s="120"/>
      <c r="H435" s="3"/>
    </row>
    <row r="436" spans="1:9" x14ac:dyDescent="0.2">
      <c r="A436" s="87" t="s">
        <v>72</v>
      </c>
      <c r="B436" s="78" t="s">
        <v>2</v>
      </c>
      <c r="C436" s="82" t="s">
        <v>204</v>
      </c>
      <c r="D436" s="119">
        <f t="shared" si="20"/>
        <v>153.9</v>
      </c>
      <c r="E436" s="120">
        <v>153.9</v>
      </c>
      <c r="F436" s="120">
        <v>101.5</v>
      </c>
      <c r="G436" s="120"/>
    </row>
    <row r="437" spans="1:9" x14ac:dyDescent="0.2">
      <c r="A437" s="87" t="s">
        <v>106</v>
      </c>
      <c r="B437" s="70" t="s">
        <v>30</v>
      </c>
      <c r="C437" s="67" t="s">
        <v>204</v>
      </c>
      <c r="D437" s="119">
        <f t="shared" si="20"/>
        <v>10.200000000000001</v>
      </c>
      <c r="E437" s="120">
        <v>8.3000000000000007</v>
      </c>
      <c r="F437" s="119"/>
      <c r="G437" s="119">
        <v>1.9</v>
      </c>
    </row>
    <row r="438" spans="1:9" x14ac:dyDescent="0.2">
      <c r="A438" s="87" t="s">
        <v>105</v>
      </c>
      <c r="B438" s="68" t="s">
        <v>37</v>
      </c>
      <c r="C438" s="67" t="s">
        <v>204</v>
      </c>
      <c r="D438" s="119">
        <f t="shared" si="20"/>
        <v>59</v>
      </c>
      <c r="E438" s="120">
        <v>59</v>
      </c>
      <c r="F438" s="119"/>
      <c r="G438" s="119"/>
    </row>
    <row r="439" spans="1:9" x14ac:dyDescent="0.2">
      <c r="A439" s="87" t="s">
        <v>251</v>
      </c>
      <c r="B439" s="70" t="s">
        <v>38</v>
      </c>
      <c r="C439" s="67" t="s">
        <v>204</v>
      </c>
      <c r="D439" s="119">
        <f t="shared" ref="D439:D516" si="21">E439+G439</f>
        <v>13</v>
      </c>
      <c r="E439" s="120">
        <v>13</v>
      </c>
      <c r="F439" s="119"/>
      <c r="G439" s="119"/>
    </row>
    <row r="440" spans="1:9" ht="24" x14ac:dyDescent="0.2">
      <c r="A440" s="87" t="s">
        <v>200</v>
      </c>
      <c r="B440" s="68" t="s">
        <v>199</v>
      </c>
      <c r="C440" s="67" t="s">
        <v>204</v>
      </c>
      <c r="D440" s="119">
        <f t="shared" si="21"/>
        <v>10.6</v>
      </c>
      <c r="E440" s="120">
        <v>10.6</v>
      </c>
      <c r="F440" s="119"/>
      <c r="G440" s="119"/>
    </row>
    <row r="441" spans="1:9" x14ac:dyDescent="0.2">
      <c r="A441" s="67" t="s">
        <v>88</v>
      </c>
      <c r="B441" s="68" t="s">
        <v>27</v>
      </c>
      <c r="C441" s="74" t="s">
        <v>204</v>
      </c>
      <c r="D441" s="119">
        <f t="shared" si="21"/>
        <v>9.3000000000000007</v>
      </c>
      <c r="E441" s="120">
        <v>9.3000000000000007</v>
      </c>
      <c r="F441" s="119"/>
      <c r="G441" s="119"/>
    </row>
    <row r="442" spans="1:9" ht="24" x14ac:dyDescent="0.2">
      <c r="A442" s="87" t="s">
        <v>327</v>
      </c>
      <c r="B442" s="68" t="s">
        <v>400</v>
      </c>
      <c r="C442" s="74" t="s">
        <v>204</v>
      </c>
      <c r="D442" s="119">
        <f t="shared" si="21"/>
        <v>4.0999999999999996</v>
      </c>
      <c r="E442" s="120">
        <v>4.0999999999999996</v>
      </c>
      <c r="F442" s="137"/>
      <c r="G442" s="137"/>
      <c r="I442" s="176"/>
    </row>
    <row r="443" spans="1:9" x14ac:dyDescent="0.2">
      <c r="A443" s="87" t="s">
        <v>402</v>
      </c>
      <c r="B443" s="68" t="s">
        <v>401</v>
      </c>
      <c r="C443" s="74" t="s">
        <v>204</v>
      </c>
      <c r="D443" s="119">
        <f t="shared" si="21"/>
        <v>51.5</v>
      </c>
      <c r="E443" s="120">
        <v>51.5</v>
      </c>
      <c r="F443" s="137"/>
      <c r="G443" s="137"/>
    </row>
    <row r="444" spans="1:9" x14ac:dyDescent="0.2">
      <c r="A444" s="87" t="s">
        <v>195</v>
      </c>
      <c r="B444" s="68" t="s">
        <v>397</v>
      </c>
      <c r="C444" s="74" t="s">
        <v>227</v>
      </c>
      <c r="D444" s="119">
        <f t="shared" si="21"/>
        <v>21.3</v>
      </c>
      <c r="E444" s="120">
        <v>21.3</v>
      </c>
      <c r="F444" s="137"/>
      <c r="G444" s="137"/>
    </row>
    <row r="445" spans="1:9" x14ac:dyDescent="0.2">
      <c r="A445" s="87" t="s">
        <v>252</v>
      </c>
      <c r="B445" s="68" t="s">
        <v>398</v>
      </c>
      <c r="C445" s="74" t="s">
        <v>227</v>
      </c>
      <c r="D445" s="119">
        <f t="shared" si="21"/>
        <v>44.3</v>
      </c>
      <c r="E445" s="120">
        <v>44.3</v>
      </c>
      <c r="F445" s="137"/>
      <c r="G445" s="137"/>
    </row>
    <row r="446" spans="1:9" x14ac:dyDescent="0.2">
      <c r="A446" s="87"/>
      <c r="B446" s="69" t="s">
        <v>51</v>
      </c>
      <c r="C446" s="82" t="s">
        <v>205</v>
      </c>
      <c r="D446" s="121">
        <f t="shared" si="21"/>
        <v>855.89999999999986</v>
      </c>
      <c r="E446" s="122">
        <f>E447+E451+E455+E450</f>
        <v>855.89999999999986</v>
      </c>
      <c r="F446" s="122">
        <f>F447+F451+F455+F450</f>
        <v>92.199999999999989</v>
      </c>
      <c r="G446" s="122">
        <f>G447+G451+G455+G450</f>
        <v>0</v>
      </c>
    </row>
    <row r="447" spans="1:9" x14ac:dyDescent="0.2">
      <c r="A447" s="87"/>
      <c r="B447" s="85" t="s">
        <v>52</v>
      </c>
      <c r="C447" s="82" t="s">
        <v>205</v>
      </c>
      <c r="D447" s="121">
        <f t="shared" si="21"/>
        <v>164.5</v>
      </c>
      <c r="E447" s="122">
        <f>E448+E449</f>
        <v>164.5</v>
      </c>
      <c r="F447" s="122">
        <f>F448+F449</f>
        <v>3</v>
      </c>
      <c r="G447" s="122">
        <f>G448+G449</f>
        <v>0</v>
      </c>
    </row>
    <row r="448" spans="1:9" x14ac:dyDescent="0.2">
      <c r="A448" s="87" t="s">
        <v>194</v>
      </c>
      <c r="B448" s="78" t="s">
        <v>170</v>
      </c>
      <c r="C448" s="67" t="s">
        <v>205</v>
      </c>
      <c r="D448" s="119">
        <f t="shared" si="21"/>
        <v>160.5</v>
      </c>
      <c r="E448" s="120">
        <v>160.5</v>
      </c>
      <c r="F448" s="119"/>
      <c r="G448" s="119"/>
    </row>
    <row r="449" spans="1:10" ht="24" x14ac:dyDescent="0.2">
      <c r="A449" s="87" t="s">
        <v>72</v>
      </c>
      <c r="B449" s="100" t="s">
        <v>197</v>
      </c>
      <c r="C449" s="67" t="s">
        <v>205</v>
      </c>
      <c r="D449" s="124">
        <f t="shared" si="21"/>
        <v>4</v>
      </c>
      <c r="E449" s="123">
        <v>4</v>
      </c>
      <c r="F449" s="123">
        <v>3</v>
      </c>
      <c r="G449" s="123"/>
    </row>
    <row r="450" spans="1:10" ht="24" x14ac:dyDescent="0.2">
      <c r="A450" s="114" t="s">
        <v>328</v>
      </c>
      <c r="B450" s="140" t="s">
        <v>431</v>
      </c>
      <c r="C450" s="82" t="s">
        <v>205</v>
      </c>
      <c r="D450" s="127">
        <f t="shared" si="21"/>
        <v>0.8</v>
      </c>
      <c r="E450" s="125">
        <v>0.8</v>
      </c>
      <c r="F450" s="122"/>
      <c r="G450" s="122"/>
    </row>
    <row r="451" spans="1:10" x14ac:dyDescent="0.2">
      <c r="A451" s="87"/>
      <c r="B451" s="85" t="s">
        <v>53</v>
      </c>
      <c r="C451" s="82" t="s">
        <v>205</v>
      </c>
      <c r="D451" s="121">
        <f t="shared" si="21"/>
        <v>196.79999999999998</v>
      </c>
      <c r="E451" s="122">
        <f>E452+E453+E454</f>
        <v>196.79999999999998</v>
      </c>
      <c r="F451" s="122">
        <f>F452+F453+F454</f>
        <v>5.8</v>
      </c>
      <c r="G451" s="122">
        <f>G452+G453+G454</f>
        <v>0</v>
      </c>
      <c r="J451" s="5"/>
    </row>
    <row r="452" spans="1:10" x14ac:dyDescent="0.2">
      <c r="A452" s="87" t="s">
        <v>104</v>
      </c>
      <c r="B452" s="78" t="s">
        <v>171</v>
      </c>
      <c r="C452" s="67" t="s">
        <v>205</v>
      </c>
      <c r="D452" s="119">
        <f t="shared" si="21"/>
        <v>154.9</v>
      </c>
      <c r="E452" s="136">
        <v>154.9</v>
      </c>
      <c r="F452" s="119"/>
      <c r="G452" s="119"/>
    </row>
    <row r="453" spans="1:10" x14ac:dyDescent="0.2">
      <c r="A453" s="87" t="s">
        <v>104</v>
      </c>
      <c r="B453" s="78" t="s">
        <v>172</v>
      </c>
      <c r="C453" s="67" t="s">
        <v>205</v>
      </c>
      <c r="D453" s="119">
        <f t="shared" si="21"/>
        <v>34.299999999999997</v>
      </c>
      <c r="E453" s="136">
        <v>34.299999999999997</v>
      </c>
      <c r="F453" s="119"/>
      <c r="G453" s="119"/>
    </row>
    <row r="454" spans="1:10" ht="15" customHeight="1" x14ac:dyDescent="0.2">
      <c r="A454" s="87" t="s">
        <v>72</v>
      </c>
      <c r="B454" s="78" t="s">
        <v>173</v>
      </c>
      <c r="C454" s="67" t="s">
        <v>205</v>
      </c>
      <c r="D454" s="119">
        <f t="shared" si="21"/>
        <v>7.6</v>
      </c>
      <c r="E454" s="120">
        <v>7.6</v>
      </c>
      <c r="F454" s="119">
        <v>5.8</v>
      </c>
      <c r="G454" s="119"/>
    </row>
    <row r="455" spans="1:10" x14ac:dyDescent="0.2">
      <c r="A455" s="87"/>
      <c r="B455" s="85" t="s">
        <v>54</v>
      </c>
      <c r="C455" s="82" t="s">
        <v>205</v>
      </c>
      <c r="D455" s="121">
        <f t="shared" si="21"/>
        <v>493.8</v>
      </c>
      <c r="E455" s="122">
        <f>E456+E457+E458</f>
        <v>493.8</v>
      </c>
      <c r="F455" s="122">
        <f>F456+F457+F458</f>
        <v>83.399999999999991</v>
      </c>
      <c r="G455" s="122">
        <f>G456+G457+G458</f>
        <v>0</v>
      </c>
    </row>
    <row r="456" spans="1:10" x14ac:dyDescent="0.2">
      <c r="A456" s="87" t="s">
        <v>196</v>
      </c>
      <c r="B456" s="78" t="s">
        <v>174</v>
      </c>
      <c r="C456" s="67" t="s">
        <v>205</v>
      </c>
      <c r="D456" s="119">
        <f t="shared" si="21"/>
        <v>384.6</v>
      </c>
      <c r="E456" s="120">
        <v>384.6</v>
      </c>
      <c r="F456" s="119"/>
      <c r="G456" s="119"/>
    </row>
    <row r="457" spans="1:10" x14ac:dyDescent="0.2">
      <c r="A457" s="87" t="s">
        <v>198</v>
      </c>
      <c r="B457" s="78" t="s">
        <v>151</v>
      </c>
      <c r="C457" s="67" t="s">
        <v>205</v>
      </c>
      <c r="D457" s="119">
        <f t="shared" si="21"/>
        <v>98.5</v>
      </c>
      <c r="E457" s="120">
        <v>98.5</v>
      </c>
      <c r="F457" s="119">
        <v>75.099999999999994</v>
      </c>
      <c r="G457" s="119"/>
      <c r="H457" s="62"/>
    </row>
    <row r="458" spans="1:10" x14ac:dyDescent="0.2">
      <c r="A458" s="87" t="s">
        <v>72</v>
      </c>
      <c r="B458" s="78" t="s">
        <v>175</v>
      </c>
      <c r="C458" s="67" t="s">
        <v>205</v>
      </c>
      <c r="D458" s="119">
        <f t="shared" si="21"/>
        <v>10.7</v>
      </c>
      <c r="E458" s="120">
        <v>10.7</v>
      </c>
      <c r="F458" s="119">
        <v>8.3000000000000007</v>
      </c>
      <c r="G458" s="119"/>
    </row>
    <row r="459" spans="1:10" ht="14.25" x14ac:dyDescent="0.2">
      <c r="A459" s="67"/>
      <c r="B459" s="185" t="s">
        <v>11</v>
      </c>
      <c r="C459" s="187"/>
      <c r="D459" s="179">
        <f t="shared" si="21"/>
        <v>277.30000000000007</v>
      </c>
      <c r="E459" s="189">
        <f>E460+E461+E462+E463</f>
        <v>266.80000000000007</v>
      </c>
      <c r="F459" s="189">
        <f>F460+F461+F462+F463</f>
        <v>163.1</v>
      </c>
      <c r="G459" s="189">
        <f>G460+G461+G462+G463</f>
        <v>10.5</v>
      </c>
    </row>
    <row r="460" spans="1:10" x14ac:dyDescent="0.2">
      <c r="A460" s="67" t="s">
        <v>109</v>
      </c>
      <c r="B460" s="70" t="s">
        <v>7</v>
      </c>
      <c r="C460" s="67" t="s">
        <v>204</v>
      </c>
      <c r="D460" s="119">
        <f t="shared" si="21"/>
        <v>230.5</v>
      </c>
      <c r="E460" s="123">
        <v>230.5</v>
      </c>
      <c r="F460" s="123">
        <v>150.6</v>
      </c>
      <c r="G460" s="123"/>
    </row>
    <row r="461" spans="1:10" x14ac:dyDescent="0.2">
      <c r="A461" s="67" t="s">
        <v>109</v>
      </c>
      <c r="B461" s="70" t="s">
        <v>113</v>
      </c>
      <c r="C461" s="67" t="s">
        <v>206</v>
      </c>
      <c r="D461" s="119">
        <f t="shared" si="21"/>
        <v>41.6</v>
      </c>
      <c r="E461" s="123">
        <v>31.1</v>
      </c>
      <c r="F461" s="123">
        <v>8.6</v>
      </c>
      <c r="G461" s="123">
        <v>10.5</v>
      </c>
    </row>
    <row r="462" spans="1:10" ht="24" x14ac:dyDescent="0.2">
      <c r="A462" s="67" t="s">
        <v>109</v>
      </c>
      <c r="B462" s="156" t="s">
        <v>410</v>
      </c>
      <c r="C462" s="67" t="s">
        <v>209</v>
      </c>
      <c r="D462" s="124">
        <f t="shared" si="21"/>
        <v>5.0999999999999996</v>
      </c>
      <c r="E462" s="123">
        <v>5.0999999999999996</v>
      </c>
      <c r="F462" s="123">
        <v>3.9</v>
      </c>
      <c r="G462" s="123"/>
    </row>
    <row r="463" spans="1:10" x14ac:dyDescent="0.2">
      <c r="A463" s="67" t="s">
        <v>109</v>
      </c>
      <c r="B463" s="161" t="s">
        <v>412</v>
      </c>
      <c r="C463" s="67" t="s">
        <v>227</v>
      </c>
      <c r="D463" s="119">
        <f t="shared" si="21"/>
        <v>0.1</v>
      </c>
      <c r="E463" s="123">
        <v>0.1</v>
      </c>
      <c r="F463" s="123"/>
      <c r="G463" s="123"/>
    </row>
    <row r="464" spans="1:10" ht="14.25" x14ac:dyDescent="0.2">
      <c r="A464" s="67"/>
      <c r="B464" s="185" t="s">
        <v>12</v>
      </c>
      <c r="C464" s="187"/>
      <c r="D464" s="179">
        <f t="shared" si="21"/>
        <v>576.20000000000005</v>
      </c>
      <c r="E464" s="189">
        <f>E465+E466+E467+E468</f>
        <v>570.70000000000005</v>
      </c>
      <c r="F464" s="189">
        <f>F465+F466+F467+F468</f>
        <v>367.90000000000003</v>
      </c>
      <c r="G464" s="189">
        <f>G465+G466+G467+G468</f>
        <v>5.5</v>
      </c>
    </row>
    <row r="465" spans="1:7" x14ac:dyDescent="0.2">
      <c r="A465" s="67" t="s">
        <v>109</v>
      </c>
      <c r="B465" s="70" t="s">
        <v>7</v>
      </c>
      <c r="C465" s="67" t="s">
        <v>204</v>
      </c>
      <c r="D465" s="119">
        <f t="shared" si="21"/>
        <v>511.9</v>
      </c>
      <c r="E465" s="123">
        <v>511.9</v>
      </c>
      <c r="F465" s="123">
        <v>345.6</v>
      </c>
      <c r="G465" s="123"/>
    </row>
    <row r="466" spans="1:7" x14ac:dyDescent="0.2">
      <c r="A466" s="67" t="s">
        <v>109</v>
      </c>
      <c r="B466" s="70" t="s">
        <v>113</v>
      </c>
      <c r="C466" s="67" t="s">
        <v>206</v>
      </c>
      <c r="D466" s="119">
        <f t="shared" si="21"/>
        <v>53.6</v>
      </c>
      <c r="E466" s="123">
        <v>48.1</v>
      </c>
      <c r="F466" s="123">
        <v>15</v>
      </c>
      <c r="G466" s="123">
        <v>5.5</v>
      </c>
    </row>
    <row r="467" spans="1:7" ht="24" x14ac:dyDescent="0.2">
      <c r="A467" s="67" t="s">
        <v>109</v>
      </c>
      <c r="B467" s="156" t="s">
        <v>410</v>
      </c>
      <c r="C467" s="67" t="s">
        <v>209</v>
      </c>
      <c r="D467" s="124">
        <f t="shared" si="21"/>
        <v>9.5</v>
      </c>
      <c r="E467" s="123">
        <v>9.5</v>
      </c>
      <c r="F467" s="123">
        <v>7.3</v>
      </c>
      <c r="G467" s="123"/>
    </row>
    <row r="468" spans="1:7" x14ac:dyDescent="0.2">
      <c r="A468" s="67" t="s">
        <v>109</v>
      </c>
      <c r="B468" s="161" t="s">
        <v>412</v>
      </c>
      <c r="C468" s="67" t="s">
        <v>227</v>
      </c>
      <c r="D468" s="124">
        <f t="shared" si="21"/>
        <v>1.2</v>
      </c>
      <c r="E468" s="123">
        <v>1.2</v>
      </c>
      <c r="F468" s="123"/>
      <c r="G468" s="123"/>
    </row>
    <row r="469" spans="1:7" ht="15" x14ac:dyDescent="0.25">
      <c r="A469" s="87"/>
      <c r="B469" s="205" t="s">
        <v>226</v>
      </c>
      <c r="C469" s="193"/>
      <c r="D469" s="188">
        <f t="shared" si="21"/>
        <v>0.5</v>
      </c>
      <c r="E469" s="180">
        <f>E470</f>
        <v>0.5</v>
      </c>
      <c r="F469" s="180">
        <f>F470</f>
        <v>0</v>
      </c>
      <c r="G469" s="180">
        <f>G470</f>
        <v>0</v>
      </c>
    </row>
    <row r="470" spans="1:7" x14ac:dyDescent="0.2">
      <c r="A470" s="67" t="s">
        <v>104</v>
      </c>
      <c r="B470" s="97" t="s">
        <v>339</v>
      </c>
      <c r="C470" s="98" t="s">
        <v>205</v>
      </c>
      <c r="D470" s="119">
        <f t="shared" ref="D470:D494" si="22">E470+G470</f>
        <v>0.5</v>
      </c>
      <c r="E470" s="123">
        <v>0.5</v>
      </c>
      <c r="F470" s="123"/>
      <c r="G470" s="123"/>
    </row>
    <row r="471" spans="1:7" ht="14.25" x14ac:dyDescent="0.2">
      <c r="A471" s="206"/>
      <c r="B471" s="186" t="s">
        <v>156</v>
      </c>
      <c r="C471" s="187"/>
      <c r="D471" s="179">
        <f t="shared" si="22"/>
        <v>1</v>
      </c>
      <c r="E471" s="180">
        <f>E472</f>
        <v>1</v>
      </c>
      <c r="F471" s="180">
        <f>F472</f>
        <v>0</v>
      </c>
      <c r="G471" s="180">
        <f>G472</f>
        <v>0</v>
      </c>
    </row>
    <row r="472" spans="1:7" x14ac:dyDescent="0.2">
      <c r="A472" s="67" t="s">
        <v>104</v>
      </c>
      <c r="B472" s="97" t="s">
        <v>339</v>
      </c>
      <c r="C472" s="98" t="s">
        <v>205</v>
      </c>
      <c r="D472" s="119">
        <f t="shared" si="22"/>
        <v>1</v>
      </c>
      <c r="E472" s="123">
        <v>1</v>
      </c>
      <c r="F472" s="123"/>
      <c r="G472" s="123"/>
    </row>
    <row r="473" spans="1:7" ht="14.25" x14ac:dyDescent="0.2">
      <c r="A473" s="87"/>
      <c r="B473" s="186" t="s">
        <v>157</v>
      </c>
      <c r="C473" s="187"/>
      <c r="D473" s="179">
        <f t="shared" si="22"/>
        <v>1.1000000000000001</v>
      </c>
      <c r="E473" s="180">
        <f>E474</f>
        <v>1.1000000000000001</v>
      </c>
      <c r="F473" s="180">
        <f>F474</f>
        <v>0</v>
      </c>
      <c r="G473" s="180">
        <f>G474</f>
        <v>0</v>
      </c>
    </row>
    <row r="474" spans="1:7" x14ac:dyDescent="0.2">
      <c r="A474" s="67" t="s">
        <v>104</v>
      </c>
      <c r="B474" s="97" t="s">
        <v>339</v>
      </c>
      <c r="C474" s="98" t="s">
        <v>205</v>
      </c>
      <c r="D474" s="119">
        <f t="shared" si="22"/>
        <v>1.1000000000000001</v>
      </c>
      <c r="E474" s="123">
        <v>1.1000000000000001</v>
      </c>
      <c r="F474" s="123"/>
      <c r="G474" s="123"/>
    </row>
    <row r="475" spans="1:7" ht="14.25" x14ac:dyDescent="0.2">
      <c r="A475" s="87"/>
      <c r="B475" s="186" t="s">
        <v>257</v>
      </c>
      <c r="C475" s="187"/>
      <c r="D475" s="179">
        <f t="shared" si="22"/>
        <v>0.6</v>
      </c>
      <c r="E475" s="180">
        <f>E476</f>
        <v>0.6</v>
      </c>
      <c r="F475" s="180">
        <f>F476</f>
        <v>0</v>
      </c>
      <c r="G475" s="180">
        <f>G476</f>
        <v>0</v>
      </c>
    </row>
    <row r="476" spans="1:7" x14ac:dyDescent="0.2">
      <c r="A476" s="67" t="s">
        <v>104</v>
      </c>
      <c r="B476" s="97" t="s">
        <v>339</v>
      </c>
      <c r="C476" s="98" t="s">
        <v>205</v>
      </c>
      <c r="D476" s="119">
        <f t="shared" si="22"/>
        <v>0.6</v>
      </c>
      <c r="E476" s="123">
        <v>0.6</v>
      </c>
      <c r="F476" s="123"/>
      <c r="G476" s="123"/>
    </row>
    <row r="477" spans="1:7" ht="14.25" x14ac:dyDescent="0.2">
      <c r="A477" s="87"/>
      <c r="B477" s="186" t="s">
        <v>285</v>
      </c>
      <c r="C477" s="187"/>
      <c r="D477" s="179">
        <f t="shared" si="22"/>
        <v>1.2</v>
      </c>
      <c r="E477" s="180">
        <f>E478</f>
        <v>1.2</v>
      </c>
      <c r="F477" s="180">
        <f>F478</f>
        <v>0</v>
      </c>
      <c r="G477" s="180">
        <f>G478</f>
        <v>0</v>
      </c>
    </row>
    <row r="478" spans="1:7" x14ac:dyDescent="0.2">
      <c r="A478" s="67" t="s">
        <v>104</v>
      </c>
      <c r="B478" s="97" t="s">
        <v>339</v>
      </c>
      <c r="C478" s="98" t="s">
        <v>205</v>
      </c>
      <c r="D478" s="119">
        <f t="shared" si="22"/>
        <v>1.2</v>
      </c>
      <c r="E478" s="123">
        <v>1.2</v>
      </c>
      <c r="F478" s="123"/>
      <c r="G478" s="123"/>
    </row>
    <row r="479" spans="1:7" ht="14.25" x14ac:dyDescent="0.2">
      <c r="A479" s="87"/>
      <c r="B479" s="186" t="s">
        <v>338</v>
      </c>
      <c r="C479" s="187"/>
      <c r="D479" s="179">
        <f t="shared" si="22"/>
        <v>0.4</v>
      </c>
      <c r="E479" s="180">
        <f>E480</f>
        <v>0.4</v>
      </c>
      <c r="F479" s="180">
        <f>F480</f>
        <v>0</v>
      </c>
      <c r="G479" s="180">
        <f>G480</f>
        <v>0</v>
      </c>
    </row>
    <row r="480" spans="1:7" x14ac:dyDescent="0.2">
      <c r="A480" s="67" t="s">
        <v>104</v>
      </c>
      <c r="B480" s="97" t="s">
        <v>339</v>
      </c>
      <c r="C480" s="98" t="s">
        <v>205</v>
      </c>
      <c r="D480" s="119">
        <f t="shared" si="22"/>
        <v>0.4</v>
      </c>
      <c r="E480" s="123">
        <v>0.4</v>
      </c>
      <c r="F480" s="123"/>
      <c r="G480" s="123"/>
    </row>
    <row r="481" spans="1:9" ht="28.5" x14ac:dyDescent="0.2">
      <c r="A481" s="87"/>
      <c r="B481" s="186" t="s">
        <v>158</v>
      </c>
      <c r="C481" s="187"/>
      <c r="D481" s="179">
        <f t="shared" si="22"/>
        <v>0.5</v>
      </c>
      <c r="E481" s="180">
        <f>E482</f>
        <v>0.5</v>
      </c>
      <c r="F481" s="180">
        <f>F482</f>
        <v>0</v>
      </c>
      <c r="G481" s="180">
        <f>G482</f>
        <v>0</v>
      </c>
    </row>
    <row r="482" spans="1:9" x14ac:dyDescent="0.2">
      <c r="A482" s="67" t="s">
        <v>104</v>
      </c>
      <c r="B482" s="97" t="s">
        <v>339</v>
      </c>
      <c r="C482" s="98" t="s">
        <v>205</v>
      </c>
      <c r="D482" s="119">
        <f t="shared" si="22"/>
        <v>0.5</v>
      </c>
      <c r="E482" s="123">
        <v>0.5</v>
      </c>
      <c r="F482" s="123"/>
      <c r="G482" s="123"/>
    </row>
    <row r="483" spans="1:9" ht="28.5" x14ac:dyDescent="0.2">
      <c r="A483" s="87"/>
      <c r="B483" s="186" t="s">
        <v>159</v>
      </c>
      <c r="C483" s="187"/>
      <c r="D483" s="179">
        <f t="shared" si="22"/>
        <v>0.5</v>
      </c>
      <c r="E483" s="180">
        <f>E484</f>
        <v>0.5</v>
      </c>
      <c r="F483" s="180">
        <f>F484</f>
        <v>0</v>
      </c>
      <c r="G483" s="180">
        <f>G484</f>
        <v>0</v>
      </c>
    </row>
    <row r="484" spans="1:9" x14ac:dyDescent="0.2">
      <c r="A484" s="67" t="s">
        <v>104</v>
      </c>
      <c r="B484" s="97" t="s">
        <v>339</v>
      </c>
      <c r="C484" s="98" t="s">
        <v>205</v>
      </c>
      <c r="D484" s="119">
        <f t="shared" si="22"/>
        <v>0.5</v>
      </c>
      <c r="E484" s="123">
        <v>0.5</v>
      </c>
      <c r="F484" s="123"/>
      <c r="G484" s="123"/>
    </row>
    <row r="485" spans="1:9" ht="14.25" x14ac:dyDescent="0.2">
      <c r="A485" s="67"/>
      <c r="B485" s="186" t="s">
        <v>287</v>
      </c>
      <c r="C485" s="203"/>
      <c r="D485" s="179">
        <f t="shared" si="22"/>
        <v>0.9</v>
      </c>
      <c r="E485" s="189">
        <f>E486</f>
        <v>0.9</v>
      </c>
      <c r="F485" s="189">
        <f>F486</f>
        <v>0</v>
      </c>
      <c r="G485" s="189">
        <f>G486</f>
        <v>0</v>
      </c>
    </row>
    <row r="486" spans="1:9" x14ac:dyDescent="0.2">
      <c r="A486" s="67" t="s">
        <v>104</v>
      </c>
      <c r="B486" s="97" t="s">
        <v>339</v>
      </c>
      <c r="C486" s="98" t="s">
        <v>205</v>
      </c>
      <c r="D486" s="119">
        <f t="shared" si="22"/>
        <v>0.9</v>
      </c>
      <c r="E486" s="123">
        <v>0.9</v>
      </c>
      <c r="F486" s="126"/>
      <c r="G486" s="123"/>
    </row>
    <row r="487" spans="1:9" ht="14.25" x14ac:dyDescent="0.2">
      <c r="A487" s="87"/>
      <c r="B487" s="186" t="s">
        <v>256</v>
      </c>
      <c r="C487" s="187"/>
      <c r="D487" s="179">
        <f t="shared" si="22"/>
        <v>0.5</v>
      </c>
      <c r="E487" s="180">
        <f>E488</f>
        <v>0.5</v>
      </c>
      <c r="F487" s="180">
        <f>F488</f>
        <v>0</v>
      </c>
      <c r="G487" s="180">
        <f>G488</f>
        <v>0</v>
      </c>
    </row>
    <row r="488" spans="1:9" x14ac:dyDescent="0.2">
      <c r="A488" s="67" t="s">
        <v>104</v>
      </c>
      <c r="B488" s="97" t="s">
        <v>339</v>
      </c>
      <c r="C488" s="98" t="s">
        <v>205</v>
      </c>
      <c r="D488" s="119">
        <f t="shared" si="22"/>
        <v>0.5</v>
      </c>
      <c r="E488" s="123">
        <v>0.5</v>
      </c>
      <c r="F488" s="123"/>
      <c r="G488" s="123"/>
    </row>
    <row r="489" spans="1:9" ht="14.25" x14ac:dyDescent="0.2">
      <c r="A489" s="87"/>
      <c r="B489" s="186" t="s">
        <v>258</v>
      </c>
      <c r="C489" s="187"/>
      <c r="D489" s="179">
        <f t="shared" si="22"/>
        <v>1</v>
      </c>
      <c r="E489" s="180">
        <f>E490</f>
        <v>1</v>
      </c>
      <c r="F489" s="180">
        <f>F490</f>
        <v>0</v>
      </c>
      <c r="G489" s="180">
        <f>G490</f>
        <v>0</v>
      </c>
    </row>
    <row r="490" spans="1:9" x14ac:dyDescent="0.2">
      <c r="A490" s="67" t="s">
        <v>104</v>
      </c>
      <c r="B490" s="97" t="s">
        <v>339</v>
      </c>
      <c r="C490" s="98" t="s">
        <v>205</v>
      </c>
      <c r="D490" s="119">
        <f t="shared" si="22"/>
        <v>1</v>
      </c>
      <c r="E490" s="123">
        <v>1</v>
      </c>
      <c r="F490" s="123"/>
      <c r="G490" s="123"/>
    </row>
    <row r="491" spans="1:9" ht="14.25" x14ac:dyDescent="0.2">
      <c r="A491" s="87"/>
      <c r="B491" s="185" t="s">
        <v>259</v>
      </c>
      <c r="C491" s="187"/>
      <c r="D491" s="179">
        <f t="shared" si="22"/>
        <v>0.5</v>
      </c>
      <c r="E491" s="180">
        <f>E492</f>
        <v>0.5</v>
      </c>
      <c r="F491" s="180">
        <f>F492</f>
        <v>0</v>
      </c>
      <c r="G491" s="180">
        <f>G492</f>
        <v>0</v>
      </c>
    </row>
    <row r="492" spans="1:9" x14ac:dyDescent="0.2">
      <c r="A492" s="67" t="s">
        <v>104</v>
      </c>
      <c r="B492" s="97" t="s">
        <v>339</v>
      </c>
      <c r="C492" s="98" t="s">
        <v>205</v>
      </c>
      <c r="D492" s="119">
        <f t="shared" si="22"/>
        <v>0.5</v>
      </c>
      <c r="E492" s="123">
        <v>0.5</v>
      </c>
      <c r="F492" s="123"/>
      <c r="G492" s="123"/>
    </row>
    <row r="493" spans="1:9" ht="14.25" x14ac:dyDescent="0.2">
      <c r="A493" s="87"/>
      <c r="B493" s="186" t="s">
        <v>160</v>
      </c>
      <c r="C493" s="187"/>
      <c r="D493" s="179">
        <f t="shared" si="22"/>
        <v>0.6</v>
      </c>
      <c r="E493" s="180">
        <f>E494</f>
        <v>0.6</v>
      </c>
      <c r="F493" s="180">
        <f>F494</f>
        <v>0</v>
      </c>
      <c r="G493" s="180">
        <f>G494</f>
        <v>0</v>
      </c>
    </row>
    <row r="494" spans="1:9" x14ac:dyDescent="0.2">
      <c r="A494" s="67" t="s">
        <v>104</v>
      </c>
      <c r="B494" s="97" t="s">
        <v>339</v>
      </c>
      <c r="C494" s="98" t="s">
        <v>205</v>
      </c>
      <c r="D494" s="119">
        <f t="shared" si="22"/>
        <v>0.6</v>
      </c>
      <c r="E494" s="123">
        <v>0.6</v>
      </c>
      <c r="F494" s="123"/>
      <c r="G494" s="123"/>
    </row>
    <row r="495" spans="1:9" ht="15.75" x14ac:dyDescent="0.2">
      <c r="A495" s="232"/>
      <c r="B495" s="233" t="s">
        <v>5</v>
      </c>
      <c r="C495" s="234"/>
      <c r="D495" s="218">
        <f t="shared" si="21"/>
        <v>158.69999999999999</v>
      </c>
      <c r="E495" s="219">
        <f>E497+E502</f>
        <v>125.8</v>
      </c>
      <c r="F495" s="219">
        <f>F497+F502</f>
        <v>0</v>
      </c>
      <c r="G495" s="219">
        <f>G497+G502</f>
        <v>32.9</v>
      </c>
    </row>
    <row r="496" spans="1:9" ht="14.25" x14ac:dyDescent="0.2">
      <c r="A496" s="87"/>
      <c r="B496" s="185" t="s">
        <v>118</v>
      </c>
      <c r="C496" s="64"/>
      <c r="D496" s="179">
        <f t="shared" si="21"/>
        <v>158.69999999999999</v>
      </c>
      <c r="E496" s="180">
        <f>E497+E502</f>
        <v>125.8</v>
      </c>
      <c r="F496" s="180">
        <f>F497+F502</f>
        <v>0</v>
      </c>
      <c r="G496" s="180">
        <f>G497+G502</f>
        <v>32.9</v>
      </c>
      <c r="I496" s="35"/>
    </row>
    <row r="497" spans="1:10" x14ac:dyDescent="0.2">
      <c r="A497" s="87"/>
      <c r="B497" s="69" t="s">
        <v>32</v>
      </c>
      <c r="C497" s="64"/>
      <c r="D497" s="121">
        <f t="shared" si="21"/>
        <v>148.1</v>
      </c>
      <c r="E497" s="122">
        <f>E498+E499+E500+E501</f>
        <v>125.8</v>
      </c>
      <c r="F497" s="122">
        <f>F498+F499+F500+F501</f>
        <v>0</v>
      </c>
      <c r="G497" s="122">
        <f>G498+G499+G500+G501</f>
        <v>22.3</v>
      </c>
    </row>
    <row r="498" spans="1:10" x14ac:dyDescent="0.2">
      <c r="A498" s="87" t="s">
        <v>253</v>
      </c>
      <c r="B498" s="68" t="s">
        <v>282</v>
      </c>
      <c r="C498" s="98" t="s">
        <v>204</v>
      </c>
      <c r="D498" s="119">
        <f t="shared" si="21"/>
        <v>19.899999999999999</v>
      </c>
      <c r="E498" s="120">
        <v>19.899999999999999</v>
      </c>
      <c r="F498" s="120"/>
      <c r="G498" s="120"/>
      <c r="H498" s="22"/>
    </row>
    <row r="499" spans="1:10" ht="24" x14ac:dyDescent="0.2">
      <c r="A499" s="87" t="s">
        <v>255</v>
      </c>
      <c r="B499" s="68" t="s">
        <v>254</v>
      </c>
      <c r="C499" s="98" t="s">
        <v>204</v>
      </c>
      <c r="D499" s="119">
        <f t="shared" si="21"/>
        <v>23.7</v>
      </c>
      <c r="E499" s="120">
        <v>1.4</v>
      </c>
      <c r="F499" s="120"/>
      <c r="G499" s="120">
        <v>22.3</v>
      </c>
      <c r="H499" s="35"/>
    </row>
    <row r="500" spans="1:10" x14ac:dyDescent="0.2">
      <c r="A500" s="87" t="s">
        <v>122</v>
      </c>
      <c r="B500" s="70" t="s">
        <v>123</v>
      </c>
      <c r="C500" s="67" t="s">
        <v>204</v>
      </c>
      <c r="D500" s="119">
        <f t="shared" si="21"/>
        <v>96.4</v>
      </c>
      <c r="E500" s="120">
        <v>96.4</v>
      </c>
      <c r="F500" s="119"/>
      <c r="G500" s="119"/>
      <c r="H500" s="35"/>
      <c r="J500" s="3"/>
    </row>
    <row r="501" spans="1:10" x14ac:dyDescent="0.2">
      <c r="A501" s="67" t="s">
        <v>211</v>
      </c>
      <c r="B501" s="68" t="s">
        <v>210</v>
      </c>
      <c r="C501" s="74" t="s">
        <v>204</v>
      </c>
      <c r="D501" s="119">
        <f t="shared" si="21"/>
        <v>8.1</v>
      </c>
      <c r="E501" s="120">
        <v>8.1</v>
      </c>
      <c r="F501" s="119"/>
      <c r="G501" s="119"/>
      <c r="H501" s="35"/>
      <c r="J501" s="5"/>
    </row>
    <row r="502" spans="1:10" ht="24" x14ac:dyDescent="0.2">
      <c r="A502" s="87" t="s">
        <v>255</v>
      </c>
      <c r="B502" s="68" t="s">
        <v>403</v>
      </c>
      <c r="C502" s="74" t="s">
        <v>404</v>
      </c>
      <c r="D502" s="124">
        <f t="shared" si="21"/>
        <v>10.6</v>
      </c>
      <c r="E502" s="120"/>
      <c r="F502" s="119"/>
      <c r="G502" s="124">
        <v>10.6</v>
      </c>
      <c r="H502" s="35"/>
      <c r="J502" s="5"/>
    </row>
    <row r="503" spans="1:10" ht="15.75" x14ac:dyDescent="0.25">
      <c r="A503" s="227"/>
      <c r="B503" s="216" t="s">
        <v>6</v>
      </c>
      <c r="C503" s="220"/>
      <c r="D503" s="218">
        <f t="shared" si="21"/>
        <v>133.80000000000001</v>
      </c>
      <c r="E503" s="219">
        <f>E505</f>
        <v>43.2</v>
      </c>
      <c r="F503" s="219">
        <f>F505</f>
        <v>0</v>
      </c>
      <c r="G503" s="219">
        <f>G505</f>
        <v>90.6</v>
      </c>
      <c r="H503" s="35"/>
      <c r="J503" s="5"/>
    </row>
    <row r="504" spans="1:10" ht="14.25" x14ac:dyDescent="0.2">
      <c r="A504" s="67"/>
      <c r="B504" s="185" t="s">
        <v>118</v>
      </c>
      <c r="C504" s="67"/>
      <c r="D504" s="179">
        <f t="shared" si="21"/>
        <v>133.80000000000001</v>
      </c>
      <c r="E504" s="180">
        <f>E505</f>
        <v>43.2</v>
      </c>
      <c r="F504" s="180">
        <f>F505</f>
        <v>0</v>
      </c>
      <c r="G504" s="180">
        <f>G505</f>
        <v>90.6</v>
      </c>
      <c r="H504" s="35"/>
      <c r="J504" s="5"/>
    </row>
    <row r="505" spans="1:10" x14ac:dyDescent="0.2">
      <c r="A505" s="67"/>
      <c r="B505" s="69" t="s">
        <v>32</v>
      </c>
      <c r="C505" s="67"/>
      <c r="D505" s="119">
        <f t="shared" si="21"/>
        <v>133.80000000000001</v>
      </c>
      <c r="E505" s="120">
        <f>E506+E507+E508</f>
        <v>43.2</v>
      </c>
      <c r="F505" s="120">
        <f>F506+F507+F508</f>
        <v>0</v>
      </c>
      <c r="G505" s="120">
        <f>G506+G507+G508</f>
        <v>90.6</v>
      </c>
      <c r="H505" s="35"/>
      <c r="I505" s="35"/>
      <c r="J505" s="5"/>
    </row>
    <row r="506" spans="1:10" x14ac:dyDescent="0.2">
      <c r="A506" s="67" t="s">
        <v>124</v>
      </c>
      <c r="B506" s="70" t="s">
        <v>125</v>
      </c>
      <c r="C506" s="67" t="s">
        <v>204</v>
      </c>
      <c r="D506" s="119">
        <f t="shared" si="21"/>
        <v>101.1</v>
      </c>
      <c r="E506" s="120">
        <v>10.5</v>
      </c>
      <c r="F506" s="119"/>
      <c r="G506" s="119">
        <v>90.6</v>
      </c>
      <c r="H506" s="35"/>
      <c r="I506" s="35"/>
      <c r="J506" s="5"/>
    </row>
    <row r="507" spans="1:10" ht="24" x14ac:dyDescent="0.2">
      <c r="A507" s="67" t="s">
        <v>126</v>
      </c>
      <c r="B507" s="68" t="s">
        <v>127</v>
      </c>
      <c r="C507" s="67" t="s">
        <v>204</v>
      </c>
      <c r="D507" s="124">
        <f t="shared" si="21"/>
        <v>11.3</v>
      </c>
      <c r="E507" s="123">
        <v>11.3</v>
      </c>
      <c r="F507" s="124"/>
      <c r="G507" s="124"/>
      <c r="H507" s="35"/>
      <c r="I507" s="35"/>
      <c r="J507" s="5"/>
    </row>
    <row r="508" spans="1:10" x14ac:dyDescent="0.2">
      <c r="A508" s="67" t="s">
        <v>128</v>
      </c>
      <c r="B508" s="70" t="s">
        <v>129</v>
      </c>
      <c r="C508" s="67" t="s">
        <v>204</v>
      </c>
      <c r="D508" s="119">
        <f t="shared" si="21"/>
        <v>21.4</v>
      </c>
      <c r="E508" s="120">
        <v>21.4</v>
      </c>
      <c r="F508" s="119"/>
      <c r="G508" s="119"/>
      <c r="H508" s="35"/>
      <c r="J508" s="5"/>
    </row>
    <row r="509" spans="1:10" ht="31.5" x14ac:dyDescent="0.2">
      <c r="A509" s="227"/>
      <c r="B509" s="235" t="s">
        <v>23</v>
      </c>
      <c r="C509" s="234"/>
      <c r="D509" s="218">
        <f t="shared" si="21"/>
        <v>51.7</v>
      </c>
      <c r="E509" s="219">
        <f>E510</f>
        <v>44.1</v>
      </c>
      <c r="F509" s="219">
        <f>F510</f>
        <v>0</v>
      </c>
      <c r="G509" s="219">
        <f>G510</f>
        <v>7.6</v>
      </c>
      <c r="H509" s="35"/>
      <c r="I509" s="45"/>
      <c r="J509" s="5"/>
    </row>
    <row r="510" spans="1:10" ht="14.25" x14ac:dyDescent="0.2">
      <c r="A510" s="67"/>
      <c r="B510" s="185" t="s">
        <v>118</v>
      </c>
      <c r="C510" s="64"/>
      <c r="D510" s="179">
        <f t="shared" si="21"/>
        <v>51.7</v>
      </c>
      <c r="E510" s="180">
        <f>E511+E516</f>
        <v>44.1</v>
      </c>
      <c r="F510" s="180">
        <f>F511+F516</f>
        <v>0</v>
      </c>
      <c r="G510" s="180">
        <f>G511+G516</f>
        <v>7.6</v>
      </c>
      <c r="H510" s="35"/>
      <c r="I510" s="46"/>
      <c r="J510" s="5"/>
    </row>
    <row r="511" spans="1:10" x14ac:dyDescent="0.2">
      <c r="A511" s="67"/>
      <c r="B511" s="69" t="s">
        <v>32</v>
      </c>
      <c r="C511" s="64"/>
      <c r="D511" s="121">
        <f t="shared" si="21"/>
        <v>47.6</v>
      </c>
      <c r="E511" s="122">
        <f>E512+E513+E514+E515</f>
        <v>43.4</v>
      </c>
      <c r="F511" s="122">
        <f>F512+F513+F514+F515</f>
        <v>0</v>
      </c>
      <c r="G511" s="122">
        <f>G512+G513+G514+G515</f>
        <v>4.2</v>
      </c>
      <c r="H511" s="35"/>
      <c r="J511" s="5"/>
    </row>
    <row r="512" spans="1:10" x14ac:dyDescent="0.2">
      <c r="A512" s="87" t="s">
        <v>408</v>
      </c>
      <c r="B512" s="68" t="s">
        <v>407</v>
      </c>
      <c r="C512" s="67" t="s">
        <v>204</v>
      </c>
      <c r="D512" s="121">
        <f t="shared" si="21"/>
        <v>0.9</v>
      </c>
      <c r="E512" s="122">
        <v>0.9</v>
      </c>
      <c r="F512" s="121"/>
      <c r="G512" s="121">
        <v>0</v>
      </c>
      <c r="H512" s="35"/>
      <c r="J512" s="5"/>
    </row>
    <row r="513" spans="1:10" x14ac:dyDescent="0.2">
      <c r="A513" s="87" t="s">
        <v>103</v>
      </c>
      <c r="B513" s="78" t="s">
        <v>329</v>
      </c>
      <c r="C513" s="67" t="s">
        <v>204</v>
      </c>
      <c r="D513" s="121">
        <f t="shared" si="21"/>
        <v>24.7</v>
      </c>
      <c r="E513" s="122">
        <v>20.5</v>
      </c>
      <c r="F513" s="121"/>
      <c r="G513" s="121">
        <v>4.2</v>
      </c>
      <c r="H513" s="51"/>
      <c r="J513" s="5"/>
    </row>
    <row r="514" spans="1:10" ht="24" x14ac:dyDescent="0.2">
      <c r="A514" s="87" t="s">
        <v>406</v>
      </c>
      <c r="B514" s="156" t="s">
        <v>405</v>
      </c>
      <c r="C514" s="67" t="s">
        <v>204</v>
      </c>
      <c r="D514" s="121">
        <f t="shared" si="21"/>
        <v>7</v>
      </c>
      <c r="E514" s="122">
        <v>7</v>
      </c>
      <c r="F514" s="121"/>
      <c r="G514" s="121"/>
      <c r="H514" s="63"/>
      <c r="J514" s="5"/>
    </row>
    <row r="515" spans="1:10" x14ac:dyDescent="0.2">
      <c r="A515" s="87" t="s">
        <v>330</v>
      </c>
      <c r="B515" s="78" t="s">
        <v>331</v>
      </c>
      <c r="C515" s="67" t="s">
        <v>204</v>
      </c>
      <c r="D515" s="121">
        <f t="shared" si="21"/>
        <v>15</v>
      </c>
      <c r="E515" s="122">
        <v>15</v>
      </c>
      <c r="F515" s="121"/>
      <c r="G515" s="121"/>
      <c r="H515" s="24"/>
      <c r="J515" s="5"/>
    </row>
    <row r="516" spans="1:10" ht="24" x14ac:dyDescent="0.2">
      <c r="A516" s="87" t="s">
        <v>103</v>
      </c>
      <c r="B516" s="158" t="s">
        <v>409</v>
      </c>
      <c r="C516" s="67" t="s">
        <v>404</v>
      </c>
      <c r="D516" s="127">
        <f t="shared" si="21"/>
        <v>4.0999999999999996</v>
      </c>
      <c r="E516" s="125">
        <v>0.7</v>
      </c>
      <c r="F516" s="127"/>
      <c r="G516" s="127">
        <v>3.4</v>
      </c>
      <c r="H516" s="27"/>
      <c r="I516" s="50"/>
      <c r="J516" s="5"/>
    </row>
    <row r="517" spans="1:10" ht="15.75" x14ac:dyDescent="0.25">
      <c r="A517" s="239"/>
      <c r="B517" s="207" t="s">
        <v>0</v>
      </c>
      <c r="C517" s="197"/>
      <c r="D517" s="196">
        <f t="shared" ref="D517:D543" si="23">E517+G517</f>
        <v>35097.47</v>
      </c>
      <c r="E517" s="190">
        <f>E509+E503+E431+E213+E176+E163+E137+E97+E88+E53+E15+E495</f>
        <v>28418.57</v>
      </c>
      <c r="F517" s="190">
        <f>F509+F503+F431+F213+F176+F163+F137+F97+F88+F53+F15+F495</f>
        <v>13560.939999999999</v>
      </c>
      <c r="G517" s="240">
        <f>G509+G503+G431+G213+G176+G163+G137+G97+G88+G53+G15+G495</f>
        <v>6678.9</v>
      </c>
      <c r="I517" s="50"/>
      <c r="J517" s="5"/>
    </row>
    <row r="518" spans="1:10" x14ac:dyDescent="0.2">
      <c r="A518" s="106"/>
      <c r="B518" s="236" t="s">
        <v>21</v>
      </c>
      <c r="C518" s="237"/>
      <c r="D518" s="238"/>
      <c r="E518" s="133"/>
      <c r="F518" s="133"/>
      <c r="G518" s="133"/>
      <c r="H518" s="17"/>
      <c r="J518" s="30"/>
    </row>
    <row r="519" spans="1:10" x14ac:dyDescent="0.2">
      <c r="A519" s="102"/>
      <c r="B519" s="70" t="s">
        <v>7</v>
      </c>
      <c r="C519" s="67" t="s">
        <v>204</v>
      </c>
      <c r="D519" s="124">
        <f t="shared" si="23"/>
        <v>17221.799999999996</v>
      </c>
      <c r="E519" s="138">
        <f>E17+E20+E52+E55+E85+E90+E91+E99+E139+E165+E171+E178+E191+E196+E201+E206+E210+E215+E237+E245+E253+E262+E269+E276+E284+E290+E297+E304+E311+E319+E326+E333+E340+E348+E355+E363+E370+E377+E385+E392+E401+E408+E415+E421+E429+E433+E460+E465+E497+E505+E511</f>
        <v>16116.399999999996</v>
      </c>
      <c r="F519" s="138">
        <f>F17+F20+F52+F55+F85+F90+F91+F99+F139+F165+F171+F178+F191+F196+F201+F206+F210+F215+F237+F245+F253+F262+F269+F276+F284+F290+F297+F304+F311+F319+F326+F333+F340+F348+F355+F363+F370+F377+F385+F392+F401+F408+F415+F421+F429+F433+F460+F465+F497+F505+F511</f>
        <v>6578.300000000002</v>
      </c>
      <c r="G519" s="138">
        <f>G17+G20+G52+G55+G85+G90+G91+G99+G139+G165+G171+G178+G191+G196+G201+G206+G210+G215+G237+G245+G253+G262+G269+G276+G284+G290+G297+G304+G311+G319+G326+G333+G340+G348+G355+G363+G370+G377+G385+G392+G401+G408+G415+G421+G429+G433+G460+G465+G497+G505+G511</f>
        <v>1105.3999999999996</v>
      </c>
      <c r="H519" s="5"/>
      <c r="J519" s="5"/>
    </row>
    <row r="520" spans="1:10" x14ac:dyDescent="0.2">
      <c r="A520" s="102"/>
      <c r="B520" s="68" t="s">
        <v>177</v>
      </c>
      <c r="C520" s="67" t="s">
        <v>207</v>
      </c>
      <c r="D520" s="124">
        <f t="shared" si="23"/>
        <v>1150</v>
      </c>
      <c r="E520" s="138">
        <f>E129</f>
        <v>0</v>
      </c>
      <c r="F520" s="138">
        <f>F129</f>
        <v>0</v>
      </c>
      <c r="G520" s="138">
        <f>G129</f>
        <v>1150</v>
      </c>
      <c r="H520" s="5"/>
      <c r="J520" s="30"/>
    </row>
    <row r="521" spans="1:10" x14ac:dyDescent="0.2">
      <c r="A521" s="102"/>
      <c r="B521" s="70" t="s">
        <v>152</v>
      </c>
      <c r="C521" s="67" t="s">
        <v>205</v>
      </c>
      <c r="D521" s="124">
        <f t="shared" si="23"/>
        <v>1983.1</v>
      </c>
      <c r="E521" s="138">
        <f>E493+E491+E489+E487+E485+E483+E481+E479+E477+E475+E473+E471+E469+E446+E167+E172+E153+E93+E86+E35</f>
        <v>1983.1</v>
      </c>
      <c r="F521" s="138">
        <f>F493+F491+F489+F487+F485+F483+F481+F479+F477+F475+F473+F471+F469+F446+F167+F172+F153+F93+F86+F35</f>
        <v>698.3</v>
      </c>
      <c r="G521" s="138">
        <f>G493+G491+G489+G487+G485+G483+G481+G479+G477+G475+G473+G471+G469+G446+G167+G172+G153+G93+G86+G35</f>
        <v>0</v>
      </c>
      <c r="H521" s="5"/>
      <c r="J521" s="30"/>
    </row>
    <row r="522" spans="1:10" x14ac:dyDescent="0.2">
      <c r="A522" s="102"/>
      <c r="B522" s="70" t="s">
        <v>4</v>
      </c>
      <c r="C522" s="67" t="s">
        <v>208</v>
      </c>
      <c r="D522" s="124">
        <f t="shared" si="23"/>
        <v>8196.1699999999983</v>
      </c>
      <c r="E522" s="138">
        <f>E424+E423+E422+E414+E407+E400+E399+E391+E390+E384+E383+E376+E369+E362+E361+E354+E353+E347+E346+E339+E338+E332+E325+E318+E317+E310+E303+E296+E295+E289+E283+E282+E275+E274+E268+E267+E261+E260+E252+E251+E244+E243+E236+E235+E227</f>
        <v>7997.0699999999988</v>
      </c>
      <c r="F522" s="138">
        <f>F424+F423+F422+F414+F407+F400+F399+F391+F390+F384+F383+F376+F369+F362+F361+F354+F353+F347+F346+F339+F338+F332+F325+F318+F317+F310+F303+F296+F295+F289+F283+F282+F275+F274+F268+F267+F261+F260+F252+F251+F244+F243+F236+F235+F227</f>
        <v>5903.7400000000007</v>
      </c>
      <c r="G522" s="138">
        <f>G424+G423+G422+G414+G407+G400+G399+G391+G390+G384+G383+G376+G369+G362+G361+G354+G353+G347+G346+G339+G338+G332+G325+G318+G317+G310+G303+G296+G295+G289+G283+G282+G275+G274+G268+G267+G261+G260+G252+G251+G244+G243+G236+G235+G227</f>
        <v>199.10000000000002</v>
      </c>
      <c r="H522" s="5"/>
      <c r="J522" s="30"/>
    </row>
    <row r="523" spans="1:10" x14ac:dyDescent="0.2">
      <c r="A523" s="102"/>
      <c r="B523" s="70" t="s">
        <v>113</v>
      </c>
      <c r="C523" s="67" t="s">
        <v>206</v>
      </c>
      <c r="D523" s="124">
        <f t="shared" si="23"/>
        <v>902.4</v>
      </c>
      <c r="E523" s="138">
        <f>E466+E461+E425+E416+E409+E402+E393+E386+E378+E371+E364+E356+E349+E341+E334+E327+E320+E312+E305+E298+E291+E285+E277+E270+E263+E254+E246+E238+E211+E207+E202+E197+E192+E80+E48</f>
        <v>800.5</v>
      </c>
      <c r="F523" s="138">
        <f>F466+F461+F425+F416+F409+F402+F393+F386+F378+F371+F364+F356+F349+F341+F334+F327+F320+F312+F305+F298+F291+F285+F277+F270+F263+F254+F246+F238+F211+F207+F202+F197+F192+F80+F48</f>
        <v>88.8</v>
      </c>
      <c r="G523" s="138">
        <f>G466+G461+G425+G416+G409+G402+G393+G386+G378+G371+G364+G356+G349+G341+G334+G327+G320+G312+G305+G298+G291+G285+G277+G270+G263+G254+G246+G238+G211+G207+G202+G197+G192+G80+G48</f>
        <v>101.9</v>
      </c>
      <c r="H523" s="5"/>
      <c r="J523" s="5"/>
    </row>
    <row r="524" spans="1:10" ht="24" x14ac:dyDescent="0.2">
      <c r="A524" s="102"/>
      <c r="B524" s="68" t="s">
        <v>202</v>
      </c>
      <c r="C524" s="67" t="s">
        <v>203</v>
      </c>
      <c r="D524" s="124">
        <f t="shared" si="23"/>
        <v>2398</v>
      </c>
      <c r="E524" s="138">
        <f>E132</f>
        <v>0</v>
      </c>
      <c r="F524" s="138">
        <f>F132</f>
        <v>0</v>
      </c>
      <c r="G524" s="138">
        <f>G132</f>
        <v>2398</v>
      </c>
      <c r="H524" s="5"/>
      <c r="J524" s="5"/>
    </row>
    <row r="525" spans="1:10" x14ac:dyDescent="0.2">
      <c r="A525" s="102"/>
      <c r="B525" s="68" t="s">
        <v>415</v>
      </c>
      <c r="C525" s="67" t="s">
        <v>324</v>
      </c>
      <c r="D525" s="124">
        <f t="shared" si="23"/>
        <v>190.29999999999998</v>
      </c>
      <c r="E525" s="138">
        <f>E233+E232+E127+E126+E82</f>
        <v>31.2</v>
      </c>
      <c r="F525" s="138">
        <f>F233+F232+F127+F126+F82</f>
        <v>2.6999999999999997</v>
      </c>
      <c r="G525" s="138">
        <f>G233+G232+G127+G126+G82</f>
        <v>159.1</v>
      </c>
      <c r="H525" s="5"/>
      <c r="J525" s="40"/>
    </row>
    <row r="526" spans="1:10" ht="24" x14ac:dyDescent="0.2">
      <c r="A526" s="102"/>
      <c r="B526" s="97" t="s">
        <v>217</v>
      </c>
      <c r="C526" s="67" t="s">
        <v>216</v>
      </c>
      <c r="D526" s="124">
        <f t="shared" si="23"/>
        <v>54.8</v>
      </c>
      <c r="E526" s="138">
        <f>E321</f>
        <v>54.8</v>
      </c>
      <c r="F526" s="138">
        <f>F321</f>
        <v>0.7</v>
      </c>
      <c r="G526" s="138">
        <f>G321</f>
        <v>0</v>
      </c>
      <c r="H526" s="5"/>
      <c r="J526" s="4"/>
    </row>
    <row r="527" spans="1:10" x14ac:dyDescent="0.2">
      <c r="A527" s="102"/>
      <c r="B527" s="103" t="s">
        <v>262</v>
      </c>
      <c r="C527" s="67" t="s">
        <v>240</v>
      </c>
      <c r="D527" s="124">
        <f t="shared" si="23"/>
        <v>135.80000000000001</v>
      </c>
      <c r="E527" s="138">
        <f>E154+E168</f>
        <v>134.70000000000002</v>
      </c>
      <c r="F527" s="138">
        <f>F154+F168</f>
        <v>0</v>
      </c>
      <c r="G527" s="138">
        <f>G154+G168</f>
        <v>1.1000000000000001</v>
      </c>
      <c r="H527" s="5"/>
      <c r="J527" s="37"/>
    </row>
    <row r="528" spans="1:10" ht="36" x14ac:dyDescent="0.2">
      <c r="A528" s="102"/>
      <c r="B528" s="112" t="s">
        <v>289</v>
      </c>
      <c r="C528" s="67" t="s">
        <v>273</v>
      </c>
      <c r="D528" s="124">
        <f t="shared" si="23"/>
        <v>1802.9</v>
      </c>
      <c r="E528" s="138">
        <f>E157</f>
        <v>518.9</v>
      </c>
      <c r="F528" s="138">
        <f>F157</f>
        <v>0</v>
      </c>
      <c r="G528" s="138">
        <f>G157</f>
        <v>1284.0000000000002</v>
      </c>
      <c r="H528" s="5"/>
      <c r="J528" s="5"/>
    </row>
    <row r="529" spans="1:10" ht="24" x14ac:dyDescent="0.2">
      <c r="A529" s="102"/>
      <c r="B529" s="160" t="s">
        <v>411</v>
      </c>
      <c r="C529" s="67" t="s">
        <v>209</v>
      </c>
      <c r="D529" s="124">
        <f t="shared" si="23"/>
        <v>210.39999999999995</v>
      </c>
      <c r="E529" s="138">
        <f>E426+E417+E410+E403+E395+E387+E380+E372+E365+E358+E350+E342+E335+E328+E322+E313+E306+E299+E292+E286+E278+E271+E264+E256+E248+E241+E230</f>
        <v>210.39999999999995</v>
      </c>
      <c r="F529" s="138">
        <f>F426+F417+F410+F403+F395+F387+F380+F372+F365+F358+F350+F342+F335+F328+F322+F313+F306+F299+F292+F286+F278+F271+F264+F256+F248+F241+F230</f>
        <v>160.69999999999999</v>
      </c>
      <c r="G529" s="138">
        <f>G426+G417+G410+G403+G395+G387+G380+G372+G365+G358+G350+G342+G335+G328+G322+G313+G306+G299+G292+G286+G278+G271+G264+G256+G248+G241+G230</f>
        <v>0</v>
      </c>
      <c r="H529" s="5"/>
      <c r="J529" s="5"/>
    </row>
    <row r="530" spans="1:10" x14ac:dyDescent="0.2">
      <c r="A530" s="102"/>
      <c r="B530" s="156" t="s">
        <v>345</v>
      </c>
      <c r="C530" s="67" t="s">
        <v>209</v>
      </c>
      <c r="D530" s="124">
        <f>E530+G530</f>
        <v>119.29999999999998</v>
      </c>
      <c r="E530" s="138">
        <f>E467+E462+E427+E418+E411+E404+E396+E388+E381+E373+E366+E359+E351+E343+E336+E329+E323+E314+E307+E300+E293+E287+E279+E272+E265+E257+E247+E240+E50+E175+E193+E198+E203+E208+E212</f>
        <v>119.29999999999998</v>
      </c>
      <c r="F530" s="138">
        <f>F467+F462+F427+F418+F411+F404+F396+F388+F381+F373+F366+F359+F351+F343+F336+F329+F323+F314+F307+F300+F293+F287+F279+F272+F265+F257+F247+F240+F50+F175+F193+F198+F203+F208+F212</f>
        <v>91.199999999999989</v>
      </c>
      <c r="G530" s="138">
        <f>G467+G462+G427+G418+G411+G404+G396+G388+G381+G373+G366+G359+G351+G343+G336+G329+G323+G314+G307+G300+G293+G287+G279+G272+G265+G257+G247+G240+G50+G175+G193+G198+G203+G208+G212</f>
        <v>0</v>
      </c>
      <c r="H530" s="5"/>
      <c r="J530" s="31"/>
    </row>
    <row r="531" spans="1:10" x14ac:dyDescent="0.2">
      <c r="A531" s="102"/>
      <c r="B531" s="165" t="s">
        <v>419</v>
      </c>
      <c r="C531" s="67" t="s">
        <v>209</v>
      </c>
      <c r="D531" s="124">
        <f t="shared" ref="D531:D536" si="24">E531+G531</f>
        <v>115.6</v>
      </c>
      <c r="E531" s="138">
        <f>E231</f>
        <v>115.6</v>
      </c>
      <c r="F531" s="138">
        <f>F231</f>
        <v>0.5</v>
      </c>
      <c r="G531" s="138">
        <f>G231</f>
        <v>0</v>
      </c>
      <c r="H531" s="5"/>
      <c r="J531" s="5"/>
    </row>
    <row r="532" spans="1:10" ht="36" x14ac:dyDescent="0.2">
      <c r="A532" s="102"/>
      <c r="B532" s="166" t="s">
        <v>420</v>
      </c>
      <c r="C532" s="67" t="s">
        <v>209</v>
      </c>
      <c r="D532" s="124">
        <f t="shared" si="24"/>
        <v>21</v>
      </c>
      <c r="E532" s="138">
        <f>E18+E49</f>
        <v>21</v>
      </c>
      <c r="F532" s="138">
        <f>F18+F49</f>
        <v>16</v>
      </c>
      <c r="G532" s="138">
        <f>G18+G49</f>
        <v>0</v>
      </c>
      <c r="H532" s="5"/>
      <c r="J532" s="5"/>
    </row>
    <row r="533" spans="1:10" ht="36" x14ac:dyDescent="0.2">
      <c r="A533" s="102"/>
      <c r="B533" s="112" t="s">
        <v>421</v>
      </c>
      <c r="C533" s="67" t="s">
        <v>209</v>
      </c>
      <c r="D533" s="124">
        <f t="shared" si="24"/>
        <v>0.7</v>
      </c>
      <c r="E533" s="138">
        <f>E92</f>
        <v>0.7</v>
      </c>
      <c r="F533" s="138">
        <f>F92</f>
        <v>0.5</v>
      </c>
      <c r="G533" s="138">
        <f>G92</f>
        <v>0</v>
      </c>
      <c r="H533" s="5"/>
      <c r="I533" s="48"/>
      <c r="J533" s="5"/>
    </row>
    <row r="534" spans="1:10" ht="60" x14ac:dyDescent="0.2">
      <c r="A534" s="102"/>
      <c r="B534" s="167" t="s">
        <v>422</v>
      </c>
      <c r="C534" s="67" t="s">
        <v>209</v>
      </c>
      <c r="D534" s="124">
        <f t="shared" si="24"/>
        <v>24.8</v>
      </c>
      <c r="E534" s="138">
        <f>E124</f>
        <v>24.8</v>
      </c>
      <c r="F534" s="138">
        <f>F124</f>
        <v>0</v>
      </c>
      <c r="G534" s="138">
        <f>G124</f>
        <v>0</v>
      </c>
      <c r="H534" s="5"/>
      <c r="I534" s="115"/>
      <c r="J534" s="5"/>
    </row>
    <row r="535" spans="1:10" ht="24" x14ac:dyDescent="0.2">
      <c r="A535" s="102"/>
      <c r="B535" s="167" t="s">
        <v>423</v>
      </c>
      <c r="C535" s="67" t="s">
        <v>209</v>
      </c>
      <c r="D535" s="124">
        <f t="shared" si="24"/>
        <v>80</v>
      </c>
      <c r="E535" s="138">
        <f>E123</f>
        <v>0</v>
      </c>
      <c r="F535" s="138">
        <f>F123</f>
        <v>0</v>
      </c>
      <c r="G535" s="138">
        <f>G123</f>
        <v>80</v>
      </c>
      <c r="H535" s="5"/>
      <c r="J535" s="31"/>
    </row>
    <row r="536" spans="1:10" x14ac:dyDescent="0.2">
      <c r="A536" s="102"/>
      <c r="B536" s="110" t="s">
        <v>424</v>
      </c>
      <c r="C536" s="67" t="s">
        <v>209</v>
      </c>
      <c r="D536" s="124">
        <f t="shared" si="24"/>
        <v>3</v>
      </c>
      <c r="E536" s="138">
        <f>E430</f>
        <v>3</v>
      </c>
      <c r="F536" s="138">
        <f>F430</f>
        <v>0</v>
      </c>
      <c r="G536" s="138">
        <f>G430</f>
        <v>0</v>
      </c>
      <c r="H536" s="5"/>
    </row>
    <row r="537" spans="1:10" ht="25.5" x14ac:dyDescent="0.2">
      <c r="A537" s="102"/>
      <c r="B537" s="141" t="s">
        <v>284</v>
      </c>
      <c r="C537" s="67" t="s">
        <v>283</v>
      </c>
      <c r="D537" s="124">
        <f>E537+G537</f>
        <v>25.599999999999998</v>
      </c>
      <c r="E537" s="138">
        <f>E394+E379+E357++E255+E239</f>
        <v>25.599999999999998</v>
      </c>
      <c r="F537" s="138">
        <f>F394+F379+F357++F255+F239</f>
        <v>19.5</v>
      </c>
      <c r="G537" s="138">
        <f>G394+G379+G357++G255+G239</f>
        <v>0</v>
      </c>
      <c r="H537" s="5"/>
      <c r="I537" s="48"/>
    </row>
    <row r="538" spans="1:10" x14ac:dyDescent="0.2">
      <c r="A538" s="102"/>
      <c r="B538" s="162" t="s">
        <v>416</v>
      </c>
      <c r="C538" s="67" t="s">
        <v>404</v>
      </c>
      <c r="D538" s="124">
        <f>E538+G538</f>
        <v>181.5</v>
      </c>
      <c r="E538" s="138">
        <f>E516+E502+E156</f>
        <v>0.7</v>
      </c>
      <c r="F538" s="138">
        <f>F516+F502+F156</f>
        <v>0</v>
      </c>
      <c r="G538" s="138">
        <f>G516+G502+G156</f>
        <v>180.8</v>
      </c>
      <c r="H538" s="5"/>
      <c r="I538" s="49"/>
    </row>
    <row r="539" spans="1:10" ht="24" x14ac:dyDescent="0.2">
      <c r="A539" s="102"/>
      <c r="B539" s="163" t="s">
        <v>417</v>
      </c>
      <c r="C539" s="168" t="s">
        <v>387</v>
      </c>
      <c r="D539" s="124">
        <f>E539+G539</f>
        <v>1.8</v>
      </c>
      <c r="E539" s="138">
        <f>E155</f>
        <v>1.8</v>
      </c>
      <c r="F539" s="138">
        <f>F155</f>
        <v>0</v>
      </c>
      <c r="G539" s="138">
        <f>G155</f>
        <v>0</v>
      </c>
      <c r="H539" s="5"/>
      <c r="J539" s="35"/>
    </row>
    <row r="540" spans="1:10" x14ac:dyDescent="0.2">
      <c r="A540" s="102"/>
      <c r="B540" s="163" t="s">
        <v>418</v>
      </c>
      <c r="C540" s="164" t="s">
        <v>346</v>
      </c>
      <c r="D540" s="124">
        <f>E540+G540</f>
        <v>19.5</v>
      </c>
      <c r="E540" s="138">
        <f>E81</f>
        <v>0</v>
      </c>
      <c r="F540" s="138">
        <f>F81</f>
        <v>0</v>
      </c>
      <c r="G540" s="138">
        <f>G81</f>
        <v>19.5</v>
      </c>
      <c r="H540" s="5"/>
    </row>
    <row r="541" spans="1:10" x14ac:dyDescent="0.2">
      <c r="A541" s="102"/>
      <c r="B541" s="116" t="s">
        <v>228</v>
      </c>
      <c r="C541" s="67" t="s">
        <v>227</v>
      </c>
      <c r="D541" s="124">
        <f t="shared" si="23"/>
        <v>259</v>
      </c>
      <c r="E541" s="138">
        <f>E463+E468+E428+E419+E412+E405+E397+E374+E367+E344+E330+E315+E308+E301+E258+E249+E204+E199+E194+E152+E128+E83+E445+E444+E280</f>
        <v>259</v>
      </c>
      <c r="F541" s="138">
        <f>F463+F468+F428+F419+F412+F405+F397+F374+F367+F344+F330+F315+F308+F301+F258+F249+F204+F199+F194+F152+F128+F83+F445+F444+F280</f>
        <v>0</v>
      </c>
      <c r="G541" s="138">
        <f>G463+G468+G428+G419+G412+G405+G397+G374+G367+G344+G330+G315+G308+G301+G258+G249+G204+G199+G194+G152+G128+G83+G445+G444+G280</f>
        <v>0</v>
      </c>
      <c r="H541" s="5"/>
    </row>
    <row r="542" spans="1:10" x14ac:dyDescent="0.2">
      <c r="A542" s="169"/>
      <c r="B542" s="170"/>
      <c r="C542" s="171"/>
      <c r="D542" s="172"/>
      <c r="E542" s="173"/>
      <c r="F542" s="173"/>
      <c r="G542" s="173"/>
      <c r="H542" s="5"/>
    </row>
    <row r="543" spans="1:10" ht="28.5" x14ac:dyDescent="0.2">
      <c r="A543" s="102"/>
      <c r="B543" s="212" t="s">
        <v>426</v>
      </c>
      <c r="C543" s="187"/>
      <c r="D543" s="188">
        <f t="shared" si="23"/>
        <v>1126.9000000000001</v>
      </c>
      <c r="E543" s="213"/>
      <c r="F543" s="213"/>
      <c r="G543" s="213">
        <v>1126.9000000000001</v>
      </c>
      <c r="J543" s="5"/>
    </row>
    <row r="544" spans="1:10" ht="15.75" x14ac:dyDescent="0.25">
      <c r="A544" s="208"/>
      <c r="B544" s="209" t="s">
        <v>425</v>
      </c>
      <c r="C544" s="210"/>
      <c r="D544" s="190">
        <f>E544+G544</f>
        <v>36224.369999999995</v>
      </c>
      <c r="E544" s="190">
        <f>E543+E517</f>
        <v>28418.57</v>
      </c>
      <c r="F544" s="190">
        <f>F543+F517</f>
        <v>13560.939999999999</v>
      </c>
      <c r="G544" s="211">
        <f>G543+G517</f>
        <v>7805.7999999999993</v>
      </c>
      <c r="J544" s="5"/>
    </row>
    <row r="545" spans="1:10" x14ac:dyDescent="0.2">
      <c r="A545" s="5"/>
      <c r="B545" s="241"/>
      <c r="C545" s="242"/>
      <c r="D545" s="243"/>
      <c r="E545" s="244"/>
      <c r="F545" s="244"/>
      <c r="G545" s="34"/>
      <c r="J545" s="5"/>
    </row>
    <row r="546" spans="1:10" x14ac:dyDescent="0.2">
      <c r="A546" s="5"/>
      <c r="B546" s="32"/>
      <c r="C546" s="33"/>
      <c r="D546" s="19"/>
      <c r="E546" s="34"/>
      <c r="F546" s="34"/>
      <c r="G546" s="34"/>
    </row>
    <row r="547" spans="1:10" x14ac:dyDescent="0.2">
      <c r="A547" s="5"/>
      <c r="B547" s="32"/>
      <c r="C547" s="33"/>
      <c r="D547" s="19"/>
      <c r="E547" s="34"/>
      <c r="F547" s="34"/>
      <c r="G547" s="34"/>
      <c r="J547" s="38"/>
    </row>
    <row r="548" spans="1:10" x14ac:dyDescent="0.2">
      <c r="A548" s="5"/>
      <c r="B548" s="32"/>
      <c r="C548" s="33"/>
      <c r="D548" s="19"/>
      <c r="E548" s="34"/>
      <c r="F548" s="34"/>
      <c r="G548" s="34"/>
      <c r="I548" s="5"/>
      <c r="J548" s="38"/>
    </row>
    <row r="549" spans="1:10" x14ac:dyDescent="0.2">
      <c r="A549" s="5"/>
      <c r="B549" s="32"/>
      <c r="C549" s="33"/>
      <c r="D549" s="19"/>
      <c r="E549" s="34"/>
      <c r="F549" s="34"/>
      <c r="G549" s="34"/>
      <c r="I549" s="5"/>
    </row>
    <row r="550" spans="1:10" x14ac:dyDescent="0.2">
      <c r="A550" s="5"/>
      <c r="B550" s="32"/>
      <c r="C550" s="33"/>
      <c r="D550" s="19"/>
      <c r="E550" s="34"/>
      <c r="F550" s="34"/>
      <c r="G550" s="34"/>
    </row>
    <row r="551" spans="1:10" x14ac:dyDescent="0.2">
      <c r="A551" s="5"/>
      <c r="B551" s="32"/>
      <c r="C551" s="33"/>
      <c r="D551" s="19"/>
      <c r="E551" s="34"/>
      <c r="F551" s="34"/>
      <c r="G551" s="34"/>
    </row>
    <row r="552" spans="1:10" x14ac:dyDescent="0.2">
      <c r="J552" s="3"/>
    </row>
    <row r="553" spans="1:10" x14ac:dyDescent="0.2">
      <c r="J553" s="3"/>
    </row>
    <row r="558" spans="1:10" ht="24.75" customHeight="1" x14ac:dyDescent="0.2"/>
    <row r="559" spans="1:10" ht="27" customHeight="1" x14ac:dyDescent="0.2"/>
    <row r="560" spans="1:10" x14ac:dyDescent="0.2">
      <c r="I560" s="49"/>
    </row>
    <row r="561" spans="1:10" x14ac:dyDescent="0.2">
      <c r="I561" s="49"/>
    </row>
    <row r="562" spans="1:10" x14ac:dyDescent="0.2">
      <c r="A562" s="49"/>
      <c r="B562" s="49"/>
      <c r="C562" s="49"/>
      <c r="D562" s="49"/>
      <c r="E562" s="49"/>
      <c r="F562" s="49"/>
      <c r="G562" s="49"/>
      <c r="H562" s="49"/>
      <c r="I562" s="49"/>
    </row>
    <row r="563" spans="1:10" x14ac:dyDescent="0.2">
      <c r="A563" s="49"/>
      <c r="B563" s="49"/>
      <c r="C563" s="49"/>
      <c r="D563" s="49"/>
      <c r="E563" s="49"/>
      <c r="F563" s="49"/>
      <c r="G563" s="49"/>
      <c r="H563" s="49"/>
      <c r="I563" s="49"/>
    </row>
    <row r="564" spans="1:10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</row>
    <row r="565" spans="1:10" s="49" customFormat="1" x14ac:dyDescent="0.2"/>
    <row r="566" spans="1:10" s="49" customFormat="1" x14ac:dyDescent="0.2"/>
    <row r="567" spans="1:10" s="49" customFormat="1" x14ac:dyDescent="0.2"/>
    <row r="568" spans="1:10" s="49" customFormat="1" x14ac:dyDescent="0.2"/>
    <row r="569" spans="1:10" s="49" customFormat="1" x14ac:dyDescent="0.2"/>
    <row r="570" spans="1:10" s="49" customFormat="1" x14ac:dyDescent="0.2"/>
    <row r="571" spans="1:10" s="49" customFormat="1" x14ac:dyDescent="0.2"/>
    <row r="572" spans="1:10" s="49" customFormat="1" x14ac:dyDescent="0.2"/>
    <row r="573" spans="1:10" s="49" customFormat="1" x14ac:dyDescent="0.2"/>
    <row r="574" spans="1:10" s="49" customFormat="1" x14ac:dyDescent="0.2"/>
    <row r="575" spans="1:10" s="49" customFormat="1" x14ac:dyDescent="0.2"/>
    <row r="576" spans="1:10" s="49" customFormat="1" x14ac:dyDescent="0.2"/>
    <row r="577" spans="1:13" s="49" customFormat="1" x14ac:dyDescent="0.2"/>
    <row r="578" spans="1:13" s="49" customFormat="1" x14ac:dyDescent="0.2"/>
    <row r="579" spans="1:13" s="49" customFormat="1" ht="14.25" customHeight="1" x14ac:dyDescent="0.2">
      <c r="I579"/>
    </row>
    <row r="580" spans="1:13" s="49" customFormat="1" x14ac:dyDescent="0.2">
      <c r="I580"/>
    </row>
    <row r="581" spans="1:13" s="49" customFormat="1" ht="15.75" customHeight="1" x14ac:dyDescent="0.2">
      <c r="A581"/>
      <c r="B581"/>
      <c r="C581"/>
      <c r="D581"/>
      <c r="E581"/>
      <c r="F581"/>
      <c r="G581"/>
      <c r="H581"/>
      <c r="I581"/>
    </row>
    <row r="582" spans="1:13" s="49" customFormat="1" x14ac:dyDescent="0.2">
      <c r="A582"/>
      <c r="B582"/>
      <c r="C582"/>
      <c r="D582"/>
      <c r="E582"/>
      <c r="F582"/>
      <c r="G582"/>
      <c r="H582"/>
      <c r="I582"/>
    </row>
    <row r="583" spans="1:13" s="49" customFormat="1" x14ac:dyDescent="0.2">
      <c r="A583"/>
      <c r="B583"/>
      <c r="C583"/>
      <c r="D583"/>
      <c r="E583"/>
      <c r="F583"/>
      <c r="G583"/>
      <c r="H583"/>
      <c r="I583"/>
      <c r="J583"/>
    </row>
    <row r="584" spans="1:13" s="49" customFormat="1" x14ac:dyDescent="0.2">
      <c r="A584"/>
      <c r="B584"/>
      <c r="C584"/>
      <c r="D584"/>
      <c r="E584"/>
      <c r="F584"/>
      <c r="G584"/>
      <c r="H584"/>
      <c r="I584"/>
      <c r="J584"/>
    </row>
    <row r="585" spans="1:13" s="49" customFormat="1" x14ac:dyDescent="0.2">
      <c r="A585"/>
      <c r="B585"/>
      <c r="C585"/>
      <c r="D585"/>
      <c r="E585"/>
      <c r="F585"/>
      <c r="G585"/>
      <c r="H585"/>
      <c r="I585"/>
      <c r="J585"/>
      <c r="M585" s="54"/>
    </row>
    <row r="586" spans="1:13" s="49" customFormat="1" x14ac:dyDescent="0.2">
      <c r="A586"/>
      <c r="B586"/>
      <c r="C586"/>
      <c r="D586"/>
      <c r="E586"/>
      <c r="F586"/>
      <c r="G586"/>
      <c r="H586"/>
      <c r="I586"/>
      <c r="J586"/>
      <c r="L586" s="54"/>
      <c r="M586" s="54"/>
    </row>
    <row r="587" spans="1:13" s="49" customFormat="1" x14ac:dyDescent="0.2">
      <c r="A587"/>
      <c r="B587"/>
      <c r="C587"/>
      <c r="D587"/>
      <c r="E587"/>
      <c r="F587"/>
      <c r="G587"/>
      <c r="H587"/>
      <c r="I587"/>
      <c r="J587"/>
      <c r="L587" s="54"/>
      <c r="M587" s="54"/>
    </row>
    <row r="588" spans="1:13" s="49" customFormat="1" x14ac:dyDescent="0.2">
      <c r="A588"/>
      <c r="B588"/>
      <c r="C588"/>
      <c r="D588"/>
      <c r="E588"/>
      <c r="F588"/>
      <c r="G588"/>
      <c r="H588"/>
      <c r="I588"/>
      <c r="J588"/>
      <c r="L588" s="54"/>
    </row>
    <row r="589" spans="1:13" ht="15" customHeight="1" x14ac:dyDescent="0.2">
      <c r="K589" s="3"/>
    </row>
    <row r="590" spans="1:13" ht="14.25" customHeight="1" x14ac:dyDescent="0.2">
      <c r="K590" s="3"/>
    </row>
    <row r="591" spans="1:13" x14ac:dyDescent="0.2">
      <c r="K591" s="6"/>
    </row>
    <row r="614" spans="10:10" ht="14.25" customHeight="1" x14ac:dyDescent="0.2"/>
    <row r="615" spans="10:10" ht="13.5" customHeight="1" x14ac:dyDescent="0.2"/>
    <row r="621" spans="10:10" x14ac:dyDescent="0.2">
      <c r="J621" s="8"/>
    </row>
    <row r="632" ht="16.5" customHeight="1" x14ac:dyDescent="0.2"/>
    <row r="705" spans="11:11" ht="22.5" customHeight="1" x14ac:dyDescent="0.2"/>
    <row r="710" spans="11:11" ht="15.75" customHeight="1" x14ac:dyDescent="0.2"/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ht="22.5" customHeight="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ht="23.25" customHeight="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9" spans="11:13" ht="23.25" customHeight="1" x14ac:dyDescent="0.2"/>
    <row r="774" spans="11:13" ht="24.75" customHeight="1" x14ac:dyDescent="0.2"/>
    <row r="778" spans="11:13" ht="24" customHeight="1" x14ac:dyDescent="0.2"/>
    <row r="782" spans="11:13" x14ac:dyDescent="0.2">
      <c r="K782" s="5"/>
      <c r="L782" s="5"/>
      <c r="M782" s="5"/>
    </row>
    <row r="783" spans="11:13" ht="27" customHeight="1" x14ac:dyDescent="0.2">
      <c r="K783" s="5"/>
      <c r="L783" s="5"/>
      <c r="M783" s="5"/>
    </row>
    <row r="784" spans="11:13" x14ac:dyDescent="0.2">
      <c r="K784" s="40"/>
      <c r="L784" s="4"/>
      <c r="M784" s="5"/>
    </row>
    <row r="785" spans="11:13" x14ac:dyDescent="0.2">
      <c r="K785" s="5"/>
      <c r="L785" s="5"/>
      <c r="M785" s="5"/>
    </row>
    <row r="786" spans="11:13" x14ac:dyDescent="0.2">
      <c r="K786" s="4"/>
      <c r="L786" s="5"/>
      <c r="M786" s="5"/>
    </row>
    <row r="787" spans="11:13" ht="16.5" customHeight="1" x14ac:dyDescent="0.2">
      <c r="K787" s="40"/>
      <c r="L787" s="5"/>
      <c r="M787" s="5"/>
    </row>
    <row r="788" spans="11:13" x14ac:dyDescent="0.2">
      <c r="K788" s="5"/>
      <c r="L788" s="5"/>
      <c r="M788" s="5"/>
    </row>
    <row r="789" spans="11:13" x14ac:dyDescent="0.2">
      <c r="K789" s="5"/>
      <c r="L789" s="5"/>
      <c r="M789" s="5"/>
    </row>
    <row r="790" spans="11:13" x14ac:dyDescent="0.2">
      <c r="K790" s="5"/>
      <c r="L790" s="5"/>
      <c r="M790" s="5"/>
    </row>
    <row r="791" spans="11:13" x14ac:dyDescent="0.2">
      <c r="K791" s="5"/>
      <c r="L791" s="5"/>
      <c r="M791" s="5"/>
    </row>
    <row r="792" spans="11:13" x14ac:dyDescent="0.2">
      <c r="K792" s="5"/>
      <c r="L792" s="5"/>
      <c r="M792" s="5"/>
    </row>
    <row r="793" spans="11:13" x14ac:dyDescent="0.2">
      <c r="K793" s="38"/>
    </row>
    <row r="804" spans="11:15" x14ac:dyDescent="0.2">
      <c r="M804" s="3"/>
    </row>
    <row r="805" spans="11:15" ht="17.25" customHeight="1" x14ac:dyDescent="0.2">
      <c r="L805" s="3"/>
      <c r="M805" s="3"/>
    </row>
    <row r="806" spans="11:15" ht="27" customHeight="1" x14ac:dyDescent="0.2">
      <c r="L806" s="3"/>
      <c r="M806" s="3"/>
    </row>
    <row r="807" spans="11:15" x14ac:dyDescent="0.2">
      <c r="K807" s="3"/>
      <c r="L807" s="3"/>
      <c r="M807" s="3"/>
    </row>
    <row r="808" spans="11:15" ht="16.5" customHeight="1" x14ac:dyDescent="0.2">
      <c r="K808" s="3"/>
      <c r="L808" s="3"/>
      <c r="M808" s="3"/>
    </row>
    <row r="809" spans="11:15" ht="23.25" customHeight="1" x14ac:dyDescent="0.2">
      <c r="K809" s="3"/>
      <c r="L809" s="3"/>
      <c r="M809" s="3"/>
    </row>
    <row r="810" spans="11:15" x14ac:dyDescent="0.2">
      <c r="K810" s="3"/>
      <c r="L810" s="3"/>
      <c r="M810" s="3"/>
    </row>
    <row r="811" spans="11:15" x14ac:dyDescent="0.2">
      <c r="K811" s="3"/>
      <c r="L811" s="3"/>
      <c r="M811" s="3"/>
    </row>
    <row r="812" spans="11:15" x14ac:dyDescent="0.2">
      <c r="K812" s="3"/>
      <c r="L812" s="3"/>
      <c r="M812" s="3"/>
    </row>
    <row r="813" spans="11:15" ht="17.25" customHeight="1" x14ac:dyDescent="0.2">
      <c r="K813" s="3"/>
      <c r="L813" s="3"/>
      <c r="M813" s="3"/>
    </row>
    <row r="814" spans="11:15" ht="15.75" customHeight="1" x14ac:dyDescent="0.2">
      <c r="K814" s="3"/>
      <c r="L814" s="3"/>
      <c r="M814" s="3"/>
    </row>
    <row r="815" spans="11:15" x14ac:dyDescent="0.2">
      <c r="K815" s="3"/>
      <c r="L815" s="3"/>
      <c r="M815" s="3"/>
    </row>
    <row r="816" spans="11:15" x14ac:dyDescent="0.2">
      <c r="K816" s="3"/>
      <c r="L816" s="3"/>
      <c r="M816" s="4"/>
      <c r="N816" s="5"/>
      <c r="O816" s="5"/>
    </row>
    <row r="817" spans="11:15" x14ac:dyDescent="0.2">
      <c r="K817" s="3"/>
      <c r="L817" s="4"/>
      <c r="M817" s="4"/>
      <c r="N817" s="5"/>
      <c r="O817" s="5"/>
    </row>
    <row r="818" spans="11:15" x14ac:dyDescent="0.2">
      <c r="K818" s="4"/>
      <c r="L818" s="4"/>
      <c r="M818" s="3"/>
    </row>
    <row r="819" spans="11:15" x14ac:dyDescent="0.2">
      <c r="K819" s="4"/>
      <c r="L819" s="3"/>
    </row>
    <row r="820" spans="11:15" ht="16.5" customHeight="1" x14ac:dyDescent="0.2">
      <c r="K820" s="3"/>
    </row>
    <row r="821" spans="11:15" x14ac:dyDescent="0.2">
      <c r="K821" s="3"/>
    </row>
    <row r="824" spans="11:15" ht="15" customHeight="1" x14ac:dyDescent="0.2"/>
    <row r="922" spans="11:15" ht="14.45" customHeight="1" x14ac:dyDescent="0.2"/>
    <row r="923" spans="11:15" ht="15.6" customHeight="1" x14ac:dyDescent="0.2">
      <c r="K923" s="8"/>
    </row>
    <row r="924" spans="11:15" x14ac:dyDescent="0.2">
      <c r="L924" s="8"/>
      <c r="M924" s="8"/>
      <c r="N924" s="8"/>
      <c r="O924" s="49"/>
    </row>
  </sheetData>
  <mergeCells count="29">
    <mergeCell ref="M209:M210"/>
    <mergeCell ref="N209:N210"/>
    <mergeCell ref="M211:M212"/>
    <mergeCell ref="N211:N212"/>
    <mergeCell ref="M181:M183"/>
    <mergeCell ref="N181:N183"/>
    <mergeCell ref="M186:M187"/>
    <mergeCell ref="N186:N187"/>
    <mergeCell ref="O38:S38"/>
    <mergeCell ref="L36:P36"/>
    <mergeCell ref="P39:S39"/>
    <mergeCell ref="L35:S35"/>
    <mergeCell ref="L38:L39"/>
    <mergeCell ref="M38:M39"/>
    <mergeCell ref="N38:N39"/>
    <mergeCell ref="B7:G7"/>
    <mergeCell ref="B6:G6"/>
    <mergeCell ref="F12:F13"/>
    <mergeCell ref="E12:E13"/>
    <mergeCell ref="G11:G13"/>
    <mergeCell ref="E11:F11"/>
    <mergeCell ref="D11:D13"/>
    <mergeCell ref="D10:G10"/>
    <mergeCell ref="B80:B82"/>
    <mergeCell ref="A80:A82"/>
    <mergeCell ref="C10:C13"/>
    <mergeCell ref="B10:B13"/>
    <mergeCell ref="A10:A13"/>
    <mergeCell ref="B9:E9"/>
  </mergeCells>
  <phoneticPr fontId="1" type="noConversion"/>
  <pageMargins left="0.35433070866141736" right="0.15748031496062992" top="0.78740157480314965" bottom="0.78740157480314965" header="0.51181102362204722" footer="0.51181102362204722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 m. įvykdymas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Arunas</cp:lastModifiedBy>
  <cp:lastPrinted>2018-09-12T06:42:16Z</cp:lastPrinted>
  <dcterms:created xsi:type="dcterms:W3CDTF">2009-01-12T06:33:21Z</dcterms:created>
  <dcterms:modified xsi:type="dcterms:W3CDTF">2018-09-28T07:30:48Z</dcterms:modified>
</cp:coreProperties>
</file>