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0_ncr:8100000_{D57249BF-7A5E-4470-9DB8-071D478BCD33}" xr6:coauthVersionLast="33" xr6:coauthVersionMax="33" xr10:uidLastSave="{00000000-0000-0000-0000-000000000000}"/>
  <bookViews>
    <workbookView xWindow="0" yWindow="0" windowWidth="28800" windowHeight="14025" activeTab="1" xr2:uid="{00000000-000D-0000-FFFF-FFFF00000000}"/>
  </bookViews>
  <sheets>
    <sheet name="Papildymas" sheetId="2" r:id="rId1"/>
    <sheet name="2017-2019 po pakeitimo" sheetId="1" r:id="rId2"/>
  </sheets>
  <definedNames>
    <definedName name="_xlnm.Print_Area" localSheetId="0">Papildymas!$A$1:$S$14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I17" i="1"/>
  <c r="J17" i="1"/>
  <c r="K17" i="1"/>
  <c r="S35" i="1"/>
  <c r="R35" i="1"/>
  <c r="Q35" i="1"/>
  <c r="D71" i="1"/>
  <c r="E71" i="1"/>
  <c r="G71" i="1"/>
  <c r="H71" i="1"/>
  <c r="I71" i="1"/>
  <c r="J71" i="1"/>
  <c r="K71" i="1"/>
  <c r="S105" i="1"/>
  <c r="R105" i="1"/>
  <c r="Q105" i="1"/>
  <c r="Q59" i="1" l="1"/>
  <c r="R59" i="1"/>
  <c r="S59" i="1"/>
  <c r="K58" i="1"/>
  <c r="D10" i="2"/>
  <c r="D9" i="2" s="1"/>
  <c r="E10" i="2"/>
  <c r="E9" i="2" s="1"/>
  <c r="F10" i="2"/>
  <c r="F9" i="2" s="1"/>
  <c r="G10" i="2"/>
  <c r="G9" i="2" s="1"/>
  <c r="H10" i="2"/>
  <c r="H9" i="2" s="1"/>
  <c r="I10" i="2"/>
  <c r="I9" i="2" s="1"/>
  <c r="J10" i="2"/>
  <c r="J9" i="2" s="1"/>
  <c r="K10" i="2"/>
  <c r="K9" i="2" s="1"/>
  <c r="C10" i="2"/>
  <c r="C9" i="2" s="1"/>
  <c r="R34" i="1" l="1"/>
  <c r="S34" i="1"/>
  <c r="C34" i="1"/>
  <c r="D63" i="1"/>
  <c r="E63" i="1"/>
  <c r="F63" i="1"/>
  <c r="G63" i="1"/>
  <c r="H63" i="1"/>
  <c r="I63" i="1"/>
  <c r="J63" i="1"/>
  <c r="K63" i="1"/>
  <c r="C63" i="1"/>
  <c r="Q67" i="1"/>
  <c r="R67" i="1"/>
  <c r="S67" i="1"/>
  <c r="Q62" i="1"/>
  <c r="R62" i="1"/>
  <c r="S62" i="1"/>
  <c r="D58" i="1"/>
  <c r="E58" i="1"/>
  <c r="F58" i="1"/>
  <c r="G58" i="1"/>
  <c r="H58" i="1"/>
  <c r="I58" i="1"/>
  <c r="J58" i="1"/>
  <c r="C58" i="1"/>
  <c r="Q34" i="1" l="1"/>
  <c r="C17" i="1"/>
  <c r="Q103" i="1"/>
  <c r="R103" i="1"/>
  <c r="S103" i="1"/>
  <c r="Q104" i="1"/>
  <c r="R104" i="1"/>
  <c r="S104" i="1"/>
  <c r="C13" i="2"/>
  <c r="F13" i="2" l="1"/>
  <c r="S14" i="2"/>
  <c r="R14" i="2"/>
  <c r="Q14" i="2"/>
  <c r="N13" i="2"/>
  <c r="M13" i="2"/>
  <c r="L13" i="2"/>
  <c r="K13" i="2"/>
  <c r="J13" i="2"/>
  <c r="I13" i="2"/>
  <c r="H13" i="2"/>
  <c r="G13" i="2"/>
  <c r="E13" i="2"/>
  <c r="D13" i="2"/>
  <c r="S12" i="2"/>
  <c r="R12" i="2"/>
  <c r="Q12" i="2"/>
  <c r="S11" i="2"/>
  <c r="S10" i="2" s="1"/>
  <c r="S9" i="2" s="1"/>
  <c r="R11" i="2"/>
  <c r="R10" i="2" s="1"/>
  <c r="R9" i="2" s="1"/>
  <c r="Q11" i="2"/>
  <c r="Q10" i="2" s="1"/>
  <c r="Q9" i="2" s="1"/>
  <c r="O10" i="2"/>
  <c r="N10" i="2"/>
  <c r="M10" i="2"/>
  <c r="L10" i="2"/>
  <c r="S106" i="1"/>
  <c r="R106" i="1"/>
  <c r="Q106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F79" i="1"/>
  <c r="F42" i="1" s="1"/>
  <c r="F37" i="1" s="1"/>
  <c r="C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F73" i="1"/>
  <c r="C73" i="1"/>
  <c r="S72" i="1"/>
  <c r="R72" i="1"/>
  <c r="Q72" i="1"/>
  <c r="N71" i="1"/>
  <c r="M71" i="1"/>
  <c r="L71" i="1"/>
  <c r="S70" i="1"/>
  <c r="R70" i="1"/>
  <c r="Q70" i="1"/>
  <c r="S69" i="1"/>
  <c r="R69" i="1"/>
  <c r="Q69" i="1"/>
  <c r="S66" i="1"/>
  <c r="R66" i="1"/>
  <c r="Q66" i="1"/>
  <c r="S65" i="1"/>
  <c r="R65" i="1"/>
  <c r="Q65" i="1"/>
  <c r="S64" i="1"/>
  <c r="R64" i="1"/>
  <c r="Q64" i="1"/>
  <c r="N63" i="1"/>
  <c r="S63" i="1" s="1"/>
  <c r="M63" i="1"/>
  <c r="R63" i="1" s="1"/>
  <c r="L63" i="1"/>
  <c r="Q63" i="1" s="1"/>
  <c r="S61" i="1"/>
  <c r="R61" i="1"/>
  <c r="Q61" i="1"/>
  <c r="S60" i="1"/>
  <c r="R60" i="1"/>
  <c r="Q60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N42" i="1"/>
  <c r="S42" i="1" s="1"/>
  <c r="M42" i="1"/>
  <c r="R42" i="1" s="1"/>
  <c r="L42" i="1"/>
  <c r="S41" i="1"/>
  <c r="R41" i="1"/>
  <c r="Q41" i="1"/>
  <c r="Q40" i="1"/>
  <c r="S39" i="1"/>
  <c r="G39" i="1"/>
  <c r="R39" i="1" s="1"/>
  <c r="F39" i="1"/>
  <c r="Q39" i="1" s="1"/>
  <c r="N38" i="1"/>
  <c r="S38" i="1" s="1"/>
  <c r="M38" i="1"/>
  <c r="R38" i="1" s="1"/>
  <c r="L38" i="1"/>
  <c r="F38" i="1"/>
  <c r="C38" i="1"/>
  <c r="Q38" i="1" s="1"/>
  <c r="N37" i="1"/>
  <c r="L37" i="1"/>
  <c r="K37" i="1"/>
  <c r="J37" i="1"/>
  <c r="J15" i="1" s="1"/>
  <c r="I37" i="1"/>
  <c r="I15" i="1" s="1"/>
  <c r="H37" i="1"/>
  <c r="G37" i="1"/>
  <c r="E37" i="1"/>
  <c r="E15" i="1" s="1"/>
  <c r="D37" i="1"/>
  <c r="D15" i="1" s="1"/>
  <c r="S36" i="1"/>
  <c r="Q36" i="1"/>
  <c r="G36" i="1"/>
  <c r="R36" i="1" s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H19" i="1"/>
  <c r="H17" i="1" s="1"/>
  <c r="G19" i="1"/>
  <c r="F19" i="1"/>
  <c r="F17" i="1" s="1"/>
  <c r="S18" i="1"/>
  <c r="R18" i="1"/>
  <c r="Q18" i="1"/>
  <c r="O17" i="1"/>
  <c r="N17" i="1"/>
  <c r="M17" i="1"/>
  <c r="L17" i="1"/>
  <c r="K15" i="1"/>
  <c r="S16" i="1"/>
  <c r="Q16" i="1"/>
  <c r="G16" i="1"/>
  <c r="R16" i="1" s="1"/>
  <c r="L15" i="1"/>
  <c r="H15" i="1"/>
  <c r="S19" i="1" l="1"/>
  <c r="S58" i="1"/>
  <c r="S17" i="1"/>
  <c r="Q19" i="1"/>
  <c r="Q17" i="1" s="1"/>
  <c r="F71" i="1"/>
  <c r="S15" i="1"/>
  <c r="R71" i="1"/>
  <c r="S71" i="1"/>
  <c r="S108" i="1" s="1"/>
  <c r="Q79" i="1"/>
  <c r="N15" i="1"/>
  <c r="Q73" i="1"/>
  <c r="Q71" i="1" s="1"/>
  <c r="C71" i="1"/>
  <c r="F15" i="1"/>
  <c r="R19" i="1"/>
  <c r="R17" i="1" s="1"/>
  <c r="G17" i="1"/>
  <c r="G15" i="1" s="1"/>
  <c r="Q58" i="1"/>
  <c r="Q15" i="1" s="1"/>
  <c r="R58" i="1"/>
  <c r="R15" i="1" s="1"/>
  <c r="S37" i="1"/>
  <c r="R37" i="1"/>
  <c r="N9" i="2"/>
  <c r="S13" i="2"/>
  <c r="L9" i="2"/>
  <c r="R13" i="2"/>
  <c r="Q13" i="2"/>
  <c r="M9" i="2"/>
  <c r="C42" i="1"/>
  <c r="Q42" i="1" s="1"/>
  <c r="Q37" i="1" s="1"/>
  <c r="M37" i="1"/>
  <c r="M15" i="1" s="1"/>
  <c r="C37" i="1" l="1"/>
  <c r="C15" i="1" s="1"/>
  <c r="Q108" i="1"/>
  <c r="R108" i="1"/>
</calcChain>
</file>

<file path=xl/sharedStrings.xml><?xml version="1.0" encoding="utf-8"?>
<sst xmlns="http://schemas.openxmlformats.org/spreadsheetml/2006/main" count="202" uniqueCount="114">
  <si>
    <t>UAB KRETINGOS ŠILUMOS TINKLŲ INVESTICIJŲ PLANAS</t>
  </si>
  <si>
    <t>(Sudarymo data)</t>
  </si>
  <si>
    <t>Valstybinei kainų ir energetikos kontrolės komisijai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</si>
  <si>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</si>
  <si>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</si>
  <si>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</si>
  <si>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</si>
  <si>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</si>
  <si>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</si>
  <si>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</si>
  <si>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Iš viso</t>
  </si>
  <si>
    <t>2017 m.</t>
  </si>
  <si>
    <t>2018 m.</t>
  </si>
  <si>
    <t xml:space="preserve">2019 m. </t>
  </si>
  <si>
    <t>1.</t>
  </si>
  <si>
    <t>Investicijų (ilgalaikio turto įsigijimo) finansavimo šaltiniai</t>
  </si>
  <si>
    <t>Šilumos kainoje nustatytos nusidėvėjimo sąnaudos</t>
  </si>
  <si>
    <t>1.1.</t>
  </si>
  <si>
    <t xml:space="preserve">Ilgalaikio turto nusidėvėjimo (amortizacijos) sąnaudos </t>
  </si>
  <si>
    <t>Mini ekskavatorius</t>
  </si>
  <si>
    <t>Šilumos apskaitos prietaisų įrengimas ir pakeitimas vartotojams</t>
  </si>
  <si>
    <t>Vartotojų  šilumos kiekio skaičiavimo programos pirkimas</t>
  </si>
  <si>
    <t>Katilinės Nr.2 VŠK po 5 MW pakurų, ardynų kapitalinis remontas</t>
  </si>
  <si>
    <t>Katilinės Nr.2 biokuro 5 MW galios katilo dūmavamzdžių kapitalinis remonras</t>
  </si>
  <si>
    <t>Katilinės Nr.2 biokuro katilų degimo produktų dūmsiurbio per kondensacinį ekonomaizerį keitimas</t>
  </si>
  <si>
    <t>Katilinėje Nr.4 biokuro priėmimo aikštelės apie 160 m2 įrengimas ir biokuro sandėlio kapitalinis remontas</t>
  </si>
  <si>
    <t>Darbėnų katilinėje atvežto biokuro transportavimo i katilinės vidaus biokuro sandėlį transporterio keitimas</t>
  </si>
  <si>
    <t>Katilinės Nr. 2 priestato kapitalinis remontas</t>
  </si>
  <si>
    <t>Katilinės Nr.2 biokuro sandėlio stogo keitimo darbai</t>
  </si>
  <si>
    <t>Lenvieji automobiliai</t>
  </si>
  <si>
    <t>Įrengimų atnaujinimas</t>
  </si>
  <si>
    <t>Smulkaus ilgalaikio turto įsigijimas ir atnaujinimas</t>
  </si>
  <si>
    <t>Katilinėje Nr.2  4 ir 5 katilų procesų valdymo ir automatizacijos atnaujinimas, parametrų vizualizacijos įdiegimas operatorinėje.</t>
  </si>
  <si>
    <t>Šilumos trasa nuo katilinės Nr. 2 iki Vytauto g. 119 daugiabučio namo (investicija atkelta iš 2016 m.)</t>
  </si>
  <si>
    <t>Magistralinės šilumos trasos rekonstrukcija (Savanorių g.) per parką (investicija atkelta iš 2016 m.)</t>
  </si>
  <si>
    <t>Šilumos kainoje nustatyta investicijų grąža</t>
  </si>
  <si>
    <t>1.2.</t>
  </si>
  <si>
    <t>Investicių grąža</t>
  </si>
  <si>
    <t>Administracinio pastato vėdinimo, inžinerinių ir informacinių sistemų įrengimas</t>
  </si>
  <si>
    <t>Šilumos tinklų įrengimas naujų vartotojų pajungimui</t>
  </si>
  <si>
    <t>Betoninės aikštelės su lietaus nuvedimo sistema įrengimas katilinės Nr.2 teritorijoje</t>
  </si>
  <si>
    <t>Automobilių  aikštelių grindinio įrengimo darbai</t>
  </si>
  <si>
    <t>Biokuro apskaitos pagal galiojančius teisės aktus bendrovės viduje programinės įrangos įsigyjimas</t>
  </si>
  <si>
    <t>Katilinės Nr.3 teritorijos apsauginės tvoros įrengimas</t>
  </si>
  <si>
    <t>Katilinės Nr.4 teritorijos apsauginės tvoros 207 m įrengimas</t>
  </si>
  <si>
    <t>Katilinėje Nr.4 rezervinio  katilo įrengimas</t>
  </si>
  <si>
    <t>Daugiafunkcijinio instaliacijos matuoklio (instaliacijos varža, įžeminimo varža, pereinamieji kontaktai) pirkimas</t>
  </si>
  <si>
    <t>Katilinės Nr.1, siurblinės ir remonto dirbtuvių priešgaisrinės ir apsauginės signalizacijos įrengimas</t>
  </si>
  <si>
    <t>Kaimų katilinių  signalizacijos įrengimas su gedimų pranešimais į mobilius telefonus</t>
  </si>
  <si>
    <t>Katilinėje Nr.1 šilumos gamybos įrenginių galios optimizavimas ir patalpų sutvarkymas po atliktų darbų</t>
  </si>
  <si>
    <t>Sandėlio statyba katilinės Nr. 2 teritorijoje</t>
  </si>
  <si>
    <t>1.3.</t>
  </si>
  <si>
    <t xml:space="preserve">Savivaldybės, valstybės subsidijos, dotacijos* </t>
  </si>
  <si>
    <t>1.4.</t>
  </si>
  <si>
    <t>ES ir kitų fondų lėšos</t>
  </si>
  <si>
    <t>Magistralinių šilumos tinklų tarp kamerų 6006-6001 rekonstrukcija (investicija atkelta iš 2016 m.)</t>
  </si>
  <si>
    <t>1.5.</t>
  </si>
  <si>
    <t xml:space="preserve">Paskolos investicijų projektams įgyvendinti* </t>
  </si>
  <si>
    <t>Suskystintomis dujomis kūrenamų katilų (2 vnt. po 100 kW) įrengimas Darbėnų katilinėje</t>
  </si>
  <si>
    <t>1.6.</t>
  </si>
  <si>
    <t>Priedas investicijoms į atsinaujinančių energijos šaltinių panaudojimą* (ATL)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</si>
  <si>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</si>
  <si>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</si>
  <si>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</si>
  <si>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</si>
  <si>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</si>
  <si>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</si>
  <si>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</si>
  <si>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</si>
  <si>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</si>
  <si>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</si>
  <si>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</si>
  <si>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</si>
  <si>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</si>
  <si>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</si>
  <si>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</si>
  <si>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</si>
  <si>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</si>
  <si>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</si>
  <si>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</si>
  <si>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</si>
  <si>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</si>
  <si>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</si>
  <si>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</si>
  <si>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</si>
  <si>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</si>
  <si>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</si>
  <si>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</si>
  <si>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</si>
  <si>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2.1.23.</t>
  </si>
  <si>
    <t>2.1.24.</t>
  </si>
  <si>
    <t>2.1.25.</t>
  </si>
  <si>
    <t>2.1.26.</t>
  </si>
  <si>
    <t>2.1.27.</t>
  </si>
  <si>
    <t>2.1.28.</t>
  </si>
  <si>
    <t>2.1.29.</t>
  </si>
  <si>
    <t>2.1.30</t>
  </si>
  <si>
    <t>2.1.31</t>
  </si>
  <si>
    <t>2.2.</t>
  </si>
  <si>
    <t xml:space="preserve">Paskolų, paimtų investicijų finansavimui, grąžinimas </t>
  </si>
  <si>
    <t>Lėšų  panaudojimas, %</t>
  </si>
  <si>
    <t>2.1.32</t>
  </si>
  <si>
    <t>2.1.33</t>
  </si>
  <si>
    <t>Katilinėje Nr.2 5 MW galios biokuro katilo su pakura ir pagalbiniais įrengimais keitimas</t>
  </si>
  <si>
    <t>Katilinės Nr. 2 biokuro 5 MW VŠK Nr. 1 degimo produktų dūmsiurbio keitimas</t>
  </si>
  <si>
    <t>UAB KRETINGOS ŠILUMOS TINKLŲ 2017-2019 M. INVESTICIJŲ PLANO PAPILDYMAS</t>
  </si>
  <si>
    <t>2.1.34.</t>
  </si>
  <si>
    <t>Vandens šildymo katilų galios optimizavimas katilinėse: Nr. 11, Baublių, Rūdaičių  ir darželio "Eglutė"</t>
  </si>
  <si>
    <t>SUDERINTA:</t>
  </si>
  <si>
    <t>Kretingos rajono savivaldybės tarybos</t>
  </si>
  <si>
    <t>2016 m. birželio 30 d. sprendimu Nr. T2-192</t>
  </si>
  <si>
    <t>(Kretingos rajono savivaldybės tarybos</t>
  </si>
  <si>
    <t>Vandens šildymo katilų galios optimizavimas katilinėse: Nr. 11, Baublių, Rūdaičių  ir lopšelio-darželio "Eglutė"</t>
  </si>
  <si>
    <t>2018 m. birželio 28 d. sprendimo Nr. T2-185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</si>
</sst>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justify" vertical="center"/>
    </xf>
    <xf numFmtId="164" fontId="9" fillId="0" borderId="6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horizontal="right" vertical="center"/>
    </xf>
    <xf numFmtId="0" fontId="9" fillId="0" borderId="7" xfId="1" applyFont="1" applyFill="1" applyBorder="1" applyAlignment="1" applyProtection="1">
      <alignment horizontal="justify" vertical="center"/>
      <protection locked="0"/>
    </xf>
    <xf numFmtId="164" fontId="9" fillId="0" borderId="6" xfId="0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Fill="1" applyBorder="1" applyAlignment="1">
      <alignment horizontal="left" vertical="center" wrapText="1"/>
    </xf>
    <xf numFmtId="165" fontId="11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165" fontId="9" fillId="0" borderId="6" xfId="0" applyNumberFormat="1" applyFont="1" applyFill="1" applyBorder="1" applyAlignment="1">
      <alignment horizontal="right"/>
    </xf>
    <xf numFmtId="165" fontId="9" fillId="0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right" vertical="center"/>
    </xf>
    <xf numFmtId="2" fontId="9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164" fontId="3" fillId="0" borderId="6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/>
    </xf>
    <xf numFmtId="1" fontId="9" fillId="0" borderId="6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2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/>
    </xf>
    <xf numFmtId="164" fontId="9" fillId="0" borderId="6" xfId="0" applyNumberFormat="1" applyFont="1" applyFill="1" applyBorder="1"/>
    <xf numFmtId="2" fontId="9" fillId="0" borderId="6" xfId="0" applyNumberFormat="1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/>
    </xf>
    <xf numFmtId="165" fontId="9" fillId="0" borderId="6" xfId="0" applyNumberFormat="1" applyFont="1" applyFill="1" applyBorder="1"/>
    <xf numFmtId="0" fontId="3" fillId="0" borderId="6" xfId="0" applyFont="1" applyFill="1" applyBorder="1"/>
    <xf numFmtId="164" fontId="1" fillId="0" borderId="6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/>
    </xf>
    <xf numFmtId="165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6" fontId="9" fillId="0" borderId="6" xfId="0" applyNumberFormat="1" applyFont="1" applyFill="1" applyBorder="1" applyAlignment="1">
      <alignment horizontal="center"/>
    </xf>
    <xf numFmtId="167" fontId="9" fillId="0" borderId="6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165" fontId="13" fillId="0" borderId="6" xfId="0" applyNumberFormat="1" applyFont="1" applyFill="1" applyBorder="1" applyAlignment="1">
      <alignment horizontal="right" vertical="center"/>
    </xf>
    <xf numFmtId="165" fontId="13" fillId="0" borderId="6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center"/>
    </xf>
    <xf numFmtId="165" fontId="2" fillId="0" borderId="0" xfId="0" applyNumberFormat="1" applyFont="1" applyFill="1"/>
    <xf numFmtId="0" fontId="12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</cellXfs>
  <cellStyles count="2">
    <cellStyle name="Įprastas" xfId="0" builtinId="0"/>
    <cellStyle name="Normal 2 2" xfId="1" xr:uid="{00000000-0005-0000-0000-000001000000}"/>
  </cellStyles>
  <dxfs count="3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zoomScale="75" zoomScaleNormal="75" workbookViewId="0">
      <selection activeCell="B14" sqref="B14"/>
    </sheetView>
  </sheetViews>
  <sheetFormatPr defaultRowHeight="15" x14ac:dyDescent="0.25"/>
  <cols>
    <col min="1" max="1" width="9.140625" style="1"/>
    <col min="2" max="2" width="79.28515625" style="1" customWidth="1"/>
    <col min="3" max="4" width="11.140625" style="1" customWidth="1"/>
    <col min="5" max="5" width="15" style="1" customWidth="1"/>
    <col min="6" max="6" width="13.140625" style="1" customWidth="1"/>
    <col min="7" max="7" width="12.85546875" style="1" customWidth="1"/>
    <col min="8" max="8" width="12.42578125" style="1" customWidth="1"/>
    <col min="9" max="10" width="12.140625" style="1" customWidth="1"/>
    <col min="11" max="11" width="11.42578125" style="1" customWidth="1"/>
    <col min="12" max="13" width="13.5703125" style="1" hidden="1" customWidth="1"/>
    <col min="14" max="14" width="14.28515625" style="1" hidden="1" customWidth="1"/>
    <col min="15" max="15" width="18.28515625" style="1" hidden="1" customWidth="1"/>
    <col min="16" max="16" width="1.7109375" style="1" customWidth="1"/>
    <col min="17" max="18" width="13.5703125" style="1" customWidth="1"/>
    <col min="19" max="19" width="14.28515625" style="1" customWidth="1"/>
    <col min="20" max="257" width="9.140625" style="1"/>
    <col min="258" max="258" width="79.28515625" style="1" customWidth="1"/>
    <col min="259" max="260" width="11.140625" style="1" customWidth="1"/>
    <col min="261" max="261" width="15" style="1" customWidth="1"/>
    <col min="262" max="262" width="13.140625" style="1" customWidth="1"/>
    <col min="263" max="263" width="12.85546875" style="1" customWidth="1"/>
    <col min="264" max="264" width="12.42578125" style="1" customWidth="1"/>
    <col min="265" max="266" width="12.140625" style="1" customWidth="1"/>
    <col min="267" max="267" width="11.42578125" style="1" customWidth="1"/>
    <col min="268" max="271" width="0" style="1" hidden="1" customWidth="1"/>
    <col min="272" max="272" width="3" style="1" customWidth="1"/>
    <col min="273" max="274" width="13.5703125" style="1" customWidth="1"/>
    <col min="275" max="275" width="14.28515625" style="1" customWidth="1"/>
    <col min="276" max="513" width="9.140625" style="1"/>
    <col min="514" max="514" width="79.28515625" style="1" customWidth="1"/>
    <col min="515" max="516" width="11.140625" style="1" customWidth="1"/>
    <col min="517" max="517" width="15" style="1" customWidth="1"/>
    <col min="518" max="518" width="13.140625" style="1" customWidth="1"/>
    <col min="519" max="519" width="12.85546875" style="1" customWidth="1"/>
    <col min="520" max="520" width="12.42578125" style="1" customWidth="1"/>
    <col min="521" max="522" width="12.140625" style="1" customWidth="1"/>
    <col min="523" max="523" width="11.42578125" style="1" customWidth="1"/>
    <col min="524" max="527" width="0" style="1" hidden="1" customWidth="1"/>
    <col min="528" max="528" width="3" style="1" customWidth="1"/>
    <col min="529" max="530" width="13.5703125" style="1" customWidth="1"/>
    <col min="531" max="531" width="14.28515625" style="1" customWidth="1"/>
    <col min="532" max="769" width="9.140625" style="1"/>
    <col min="770" max="770" width="79.28515625" style="1" customWidth="1"/>
    <col min="771" max="772" width="11.140625" style="1" customWidth="1"/>
    <col min="773" max="773" width="15" style="1" customWidth="1"/>
    <col min="774" max="774" width="13.140625" style="1" customWidth="1"/>
    <col min="775" max="775" width="12.85546875" style="1" customWidth="1"/>
    <col min="776" max="776" width="12.42578125" style="1" customWidth="1"/>
    <col min="777" max="778" width="12.140625" style="1" customWidth="1"/>
    <col min="779" max="779" width="11.42578125" style="1" customWidth="1"/>
    <col min="780" max="783" width="0" style="1" hidden="1" customWidth="1"/>
    <col min="784" max="784" width="3" style="1" customWidth="1"/>
    <col min="785" max="786" width="13.5703125" style="1" customWidth="1"/>
    <col min="787" max="787" width="14.28515625" style="1" customWidth="1"/>
    <col min="788" max="1025" width="9.140625" style="1"/>
    <col min="1026" max="1026" width="79.28515625" style="1" customWidth="1"/>
    <col min="1027" max="1028" width="11.140625" style="1" customWidth="1"/>
    <col min="1029" max="1029" width="15" style="1" customWidth="1"/>
    <col min="1030" max="1030" width="13.140625" style="1" customWidth="1"/>
    <col min="1031" max="1031" width="12.85546875" style="1" customWidth="1"/>
    <col min="1032" max="1032" width="12.42578125" style="1" customWidth="1"/>
    <col min="1033" max="1034" width="12.140625" style="1" customWidth="1"/>
    <col min="1035" max="1035" width="11.42578125" style="1" customWidth="1"/>
    <col min="1036" max="1039" width="0" style="1" hidden="1" customWidth="1"/>
    <col min="1040" max="1040" width="3" style="1" customWidth="1"/>
    <col min="1041" max="1042" width="13.5703125" style="1" customWidth="1"/>
    <col min="1043" max="1043" width="14.28515625" style="1" customWidth="1"/>
    <col min="1044" max="1281" width="9.140625" style="1"/>
    <col min="1282" max="1282" width="79.28515625" style="1" customWidth="1"/>
    <col min="1283" max="1284" width="11.140625" style="1" customWidth="1"/>
    <col min="1285" max="1285" width="15" style="1" customWidth="1"/>
    <col min="1286" max="1286" width="13.140625" style="1" customWidth="1"/>
    <col min="1287" max="1287" width="12.85546875" style="1" customWidth="1"/>
    <col min="1288" max="1288" width="12.42578125" style="1" customWidth="1"/>
    <col min="1289" max="1290" width="12.140625" style="1" customWidth="1"/>
    <col min="1291" max="1291" width="11.42578125" style="1" customWidth="1"/>
    <col min="1292" max="1295" width="0" style="1" hidden="1" customWidth="1"/>
    <col min="1296" max="1296" width="3" style="1" customWidth="1"/>
    <col min="1297" max="1298" width="13.5703125" style="1" customWidth="1"/>
    <col min="1299" max="1299" width="14.28515625" style="1" customWidth="1"/>
    <col min="1300" max="1537" width="9.140625" style="1"/>
    <col min="1538" max="1538" width="79.28515625" style="1" customWidth="1"/>
    <col min="1539" max="1540" width="11.140625" style="1" customWidth="1"/>
    <col min="1541" max="1541" width="15" style="1" customWidth="1"/>
    <col min="1542" max="1542" width="13.140625" style="1" customWidth="1"/>
    <col min="1543" max="1543" width="12.85546875" style="1" customWidth="1"/>
    <col min="1544" max="1544" width="12.42578125" style="1" customWidth="1"/>
    <col min="1545" max="1546" width="12.140625" style="1" customWidth="1"/>
    <col min="1547" max="1547" width="11.42578125" style="1" customWidth="1"/>
    <col min="1548" max="1551" width="0" style="1" hidden="1" customWidth="1"/>
    <col min="1552" max="1552" width="3" style="1" customWidth="1"/>
    <col min="1553" max="1554" width="13.5703125" style="1" customWidth="1"/>
    <col min="1555" max="1555" width="14.28515625" style="1" customWidth="1"/>
    <col min="1556" max="1793" width="9.140625" style="1"/>
    <col min="1794" max="1794" width="79.28515625" style="1" customWidth="1"/>
    <col min="1795" max="1796" width="11.140625" style="1" customWidth="1"/>
    <col min="1797" max="1797" width="15" style="1" customWidth="1"/>
    <col min="1798" max="1798" width="13.140625" style="1" customWidth="1"/>
    <col min="1799" max="1799" width="12.85546875" style="1" customWidth="1"/>
    <col min="1800" max="1800" width="12.42578125" style="1" customWidth="1"/>
    <col min="1801" max="1802" width="12.140625" style="1" customWidth="1"/>
    <col min="1803" max="1803" width="11.42578125" style="1" customWidth="1"/>
    <col min="1804" max="1807" width="0" style="1" hidden="1" customWidth="1"/>
    <col min="1808" max="1808" width="3" style="1" customWidth="1"/>
    <col min="1809" max="1810" width="13.5703125" style="1" customWidth="1"/>
    <col min="1811" max="1811" width="14.28515625" style="1" customWidth="1"/>
    <col min="1812" max="2049" width="9.140625" style="1"/>
    <col min="2050" max="2050" width="79.28515625" style="1" customWidth="1"/>
    <col min="2051" max="2052" width="11.140625" style="1" customWidth="1"/>
    <col min="2053" max="2053" width="15" style="1" customWidth="1"/>
    <col min="2054" max="2054" width="13.140625" style="1" customWidth="1"/>
    <col min="2055" max="2055" width="12.85546875" style="1" customWidth="1"/>
    <col min="2056" max="2056" width="12.42578125" style="1" customWidth="1"/>
    <col min="2057" max="2058" width="12.140625" style="1" customWidth="1"/>
    <col min="2059" max="2059" width="11.42578125" style="1" customWidth="1"/>
    <col min="2060" max="2063" width="0" style="1" hidden="1" customWidth="1"/>
    <col min="2064" max="2064" width="3" style="1" customWidth="1"/>
    <col min="2065" max="2066" width="13.5703125" style="1" customWidth="1"/>
    <col min="2067" max="2067" width="14.28515625" style="1" customWidth="1"/>
    <col min="2068" max="2305" width="9.140625" style="1"/>
    <col min="2306" max="2306" width="79.28515625" style="1" customWidth="1"/>
    <col min="2307" max="2308" width="11.140625" style="1" customWidth="1"/>
    <col min="2309" max="2309" width="15" style="1" customWidth="1"/>
    <col min="2310" max="2310" width="13.140625" style="1" customWidth="1"/>
    <col min="2311" max="2311" width="12.85546875" style="1" customWidth="1"/>
    <col min="2312" max="2312" width="12.42578125" style="1" customWidth="1"/>
    <col min="2313" max="2314" width="12.140625" style="1" customWidth="1"/>
    <col min="2315" max="2315" width="11.42578125" style="1" customWidth="1"/>
    <col min="2316" max="2319" width="0" style="1" hidden="1" customWidth="1"/>
    <col min="2320" max="2320" width="3" style="1" customWidth="1"/>
    <col min="2321" max="2322" width="13.5703125" style="1" customWidth="1"/>
    <col min="2323" max="2323" width="14.28515625" style="1" customWidth="1"/>
    <col min="2324" max="2561" width="9.140625" style="1"/>
    <col min="2562" max="2562" width="79.28515625" style="1" customWidth="1"/>
    <col min="2563" max="2564" width="11.140625" style="1" customWidth="1"/>
    <col min="2565" max="2565" width="15" style="1" customWidth="1"/>
    <col min="2566" max="2566" width="13.140625" style="1" customWidth="1"/>
    <col min="2567" max="2567" width="12.85546875" style="1" customWidth="1"/>
    <col min="2568" max="2568" width="12.42578125" style="1" customWidth="1"/>
    <col min="2569" max="2570" width="12.140625" style="1" customWidth="1"/>
    <col min="2571" max="2571" width="11.42578125" style="1" customWidth="1"/>
    <col min="2572" max="2575" width="0" style="1" hidden="1" customWidth="1"/>
    <col min="2576" max="2576" width="3" style="1" customWidth="1"/>
    <col min="2577" max="2578" width="13.5703125" style="1" customWidth="1"/>
    <col min="2579" max="2579" width="14.28515625" style="1" customWidth="1"/>
    <col min="2580" max="2817" width="9.140625" style="1"/>
    <col min="2818" max="2818" width="79.28515625" style="1" customWidth="1"/>
    <col min="2819" max="2820" width="11.140625" style="1" customWidth="1"/>
    <col min="2821" max="2821" width="15" style="1" customWidth="1"/>
    <col min="2822" max="2822" width="13.140625" style="1" customWidth="1"/>
    <col min="2823" max="2823" width="12.85546875" style="1" customWidth="1"/>
    <col min="2824" max="2824" width="12.42578125" style="1" customWidth="1"/>
    <col min="2825" max="2826" width="12.140625" style="1" customWidth="1"/>
    <col min="2827" max="2827" width="11.42578125" style="1" customWidth="1"/>
    <col min="2828" max="2831" width="0" style="1" hidden="1" customWidth="1"/>
    <col min="2832" max="2832" width="3" style="1" customWidth="1"/>
    <col min="2833" max="2834" width="13.5703125" style="1" customWidth="1"/>
    <col min="2835" max="2835" width="14.28515625" style="1" customWidth="1"/>
    <col min="2836" max="3073" width="9.140625" style="1"/>
    <col min="3074" max="3074" width="79.28515625" style="1" customWidth="1"/>
    <col min="3075" max="3076" width="11.140625" style="1" customWidth="1"/>
    <col min="3077" max="3077" width="15" style="1" customWidth="1"/>
    <col min="3078" max="3078" width="13.140625" style="1" customWidth="1"/>
    <col min="3079" max="3079" width="12.85546875" style="1" customWidth="1"/>
    <col min="3080" max="3080" width="12.42578125" style="1" customWidth="1"/>
    <col min="3081" max="3082" width="12.140625" style="1" customWidth="1"/>
    <col min="3083" max="3083" width="11.42578125" style="1" customWidth="1"/>
    <col min="3084" max="3087" width="0" style="1" hidden="1" customWidth="1"/>
    <col min="3088" max="3088" width="3" style="1" customWidth="1"/>
    <col min="3089" max="3090" width="13.5703125" style="1" customWidth="1"/>
    <col min="3091" max="3091" width="14.28515625" style="1" customWidth="1"/>
    <col min="3092" max="3329" width="9.140625" style="1"/>
    <col min="3330" max="3330" width="79.28515625" style="1" customWidth="1"/>
    <col min="3331" max="3332" width="11.140625" style="1" customWidth="1"/>
    <col min="3333" max="3333" width="15" style="1" customWidth="1"/>
    <col min="3334" max="3334" width="13.140625" style="1" customWidth="1"/>
    <col min="3335" max="3335" width="12.85546875" style="1" customWidth="1"/>
    <col min="3336" max="3336" width="12.42578125" style="1" customWidth="1"/>
    <col min="3337" max="3338" width="12.140625" style="1" customWidth="1"/>
    <col min="3339" max="3339" width="11.42578125" style="1" customWidth="1"/>
    <col min="3340" max="3343" width="0" style="1" hidden="1" customWidth="1"/>
    <col min="3344" max="3344" width="3" style="1" customWidth="1"/>
    <col min="3345" max="3346" width="13.5703125" style="1" customWidth="1"/>
    <col min="3347" max="3347" width="14.28515625" style="1" customWidth="1"/>
    <col min="3348" max="3585" width="9.140625" style="1"/>
    <col min="3586" max="3586" width="79.28515625" style="1" customWidth="1"/>
    <col min="3587" max="3588" width="11.140625" style="1" customWidth="1"/>
    <col min="3589" max="3589" width="15" style="1" customWidth="1"/>
    <col min="3590" max="3590" width="13.140625" style="1" customWidth="1"/>
    <col min="3591" max="3591" width="12.85546875" style="1" customWidth="1"/>
    <col min="3592" max="3592" width="12.42578125" style="1" customWidth="1"/>
    <col min="3593" max="3594" width="12.140625" style="1" customWidth="1"/>
    <col min="3595" max="3595" width="11.42578125" style="1" customWidth="1"/>
    <col min="3596" max="3599" width="0" style="1" hidden="1" customWidth="1"/>
    <col min="3600" max="3600" width="3" style="1" customWidth="1"/>
    <col min="3601" max="3602" width="13.5703125" style="1" customWidth="1"/>
    <col min="3603" max="3603" width="14.28515625" style="1" customWidth="1"/>
    <col min="3604" max="3841" width="9.140625" style="1"/>
    <col min="3842" max="3842" width="79.28515625" style="1" customWidth="1"/>
    <col min="3843" max="3844" width="11.140625" style="1" customWidth="1"/>
    <col min="3845" max="3845" width="15" style="1" customWidth="1"/>
    <col min="3846" max="3846" width="13.140625" style="1" customWidth="1"/>
    <col min="3847" max="3847" width="12.85546875" style="1" customWidth="1"/>
    <col min="3848" max="3848" width="12.42578125" style="1" customWidth="1"/>
    <col min="3849" max="3850" width="12.140625" style="1" customWidth="1"/>
    <col min="3851" max="3851" width="11.42578125" style="1" customWidth="1"/>
    <col min="3852" max="3855" width="0" style="1" hidden="1" customWidth="1"/>
    <col min="3856" max="3856" width="3" style="1" customWidth="1"/>
    <col min="3857" max="3858" width="13.5703125" style="1" customWidth="1"/>
    <col min="3859" max="3859" width="14.28515625" style="1" customWidth="1"/>
    <col min="3860" max="4097" width="9.140625" style="1"/>
    <col min="4098" max="4098" width="79.28515625" style="1" customWidth="1"/>
    <col min="4099" max="4100" width="11.140625" style="1" customWidth="1"/>
    <col min="4101" max="4101" width="15" style="1" customWidth="1"/>
    <col min="4102" max="4102" width="13.140625" style="1" customWidth="1"/>
    <col min="4103" max="4103" width="12.85546875" style="1" customWidth="1"/>
    <col min="4104" max="4104" width="12.42578125" style="1" customWidth="1"/>
    <col min="4105" max="4106" width="12.140625" style="1" customWidth="1"/>
    <col min="4107" max="4107" width="11.42578125" style="1" customWidth="1"/>
    <col min="4108" max="4111" width="0" style="1" hidden="1" customWidth="1"/>
    <col min="4112" max="4112" width="3" style="1" customWidth="1"/>
    <col min="4113" max="4114" width="13.5703125" style="1" customWidth="1"/>
    <col min="4115" max="4115" width="14.28515625" style="1" customWidth="1"/>
    <col min="4116" max="4353" width="9.140625" style="1"/>
    <col min="4354" max="4354" width="79.28515625" style="1" customWidth="1"/>
    <col min="4355" max="4356" width="11.140625" style="1" customWidth="1"/>
    <col min="4357" max="4357" width="15" style="1" customWidth="1"/>
    <col min="4358" max="4358" width="13.140625" style="1" customWidth="1"/>
    <col min="4359" max="4359" width="12.85546875" style="1" customWidth="1"/>
    <col min="4360" max="4360" width="12.42578125" style="1" customWidth="1"/>
    <col min="4361" max="4362" width="12.140625" style="1" customWidth="1"/>
    <col min="4363" max="4363" width="11.42578125" style="1" customWidth="1"/>
    <col min="4364" max="4367" width="0" style="1" hidden="1" customWidth="1"/>
    <col min="4368" max="4368" width="3" style="1" customWidth="1"/>
    <col min="4369" max="4370" width="13.5703125" style="1" customWidth="1"/>
    <col min="4371" max="4371" width="14.28515625" style="1" customWidth="1"/>
    <col min="4372" max="4609" width="9.140625" style="1"/>
    <col min="4610" max="4610" width="79.28515625" style="1" customWidth="1"/>
    <col min="4611" max="4612" width="11.140625" style="1" customWidth="1"/>
    <col min="4613" max="4613" width="15" style="1" customWidth="1"/>
    <col min="4614" max="4614" width="13.140625" style="1" customWidth="1"/>
    <col min="4615" max="4615" width="12.85546875" style="1" customWidth="1"/>
    <col min="4616" max="4616" width="12.42578125" style="1" customWidth="1"/>
    <col min="4617" max="4618" width="12.140625" style="1" customWidth="1"/>
    <col min="4619" max="4619" width="11.42578125" style="1" customWidth="1"/>
    <col min="4620" max="4623" width="0" style="1" hidden="1" customWidth="1"/>
    <col min="4624" max="4624" width="3" style="1" customWidth="1"/>
    <col min="4625" max="4626" width="13.5703125" style="1" customWidth="1"/>
    <col min="4627" max="4627" width="14.28515625" style="1" customWidth="1"/>
    <col min="4628" max="4865" width="9.140625" style="1"/>
    <col min="4866" max="4866" width="79.28515625" style="1" customWidth="1"/>
    <col min="4867" max="4868" width="11.140625" style="1" customWidth="1"/>
    <col min="4869" max="4869" width="15" style="1" customWidth="1"/>
    <col min="4870" max="4870" width="13.140625" style="1" customWidth="1"/>
    <col min="4871" max="4871" width="12.85546875" style="1" customWidth="1"/>
    <col min="4872" max="4872" width="12.42578125" style="1" customWidth="1"/>
    <col min="4873" max="4874" width="12.140625" style="1" customWidth="1"/>
    <col min="4875" max="4875" width="11.42578125" style="1" customWidth="1"/>
    <col min="4876" max="4879" width="0" style="1" hidden="1" customWidth="1"/>
    <col min="4880" max="4880" width="3" style="1" customWidth="1"/>
    <col min="4881" max="4882" width="13.5703125" style="1" customWidth="1"/>
    <col min="4883" max="4883" width="14.28515625" style="1" customWidth="1"/>
    <col min="4884" max="5121" width="9.140625" style="1"/>
    <col min="5122" max="5122" width="79.28515625" style="1" customWidth="1"/>
    <col min="5123" max="5124" width="11.140625" style="1" customWidth="1"/>
    <col min="5125" max="5125" width="15" style="1" customWidth="1"/>
    <col min="5126" max="5126" width="13.140625" style="1" customWidth="1"/>
    <col min="5127" max="5127" width="12.85546875" style="1" customWidth="1"/>
    <col min="5128" max="5128" width="12.42578125" style="1" customWidth="1"/>
    <col min="5129" max="5130" width="12.140625" style="1" customWidth="1"/>
    <col min="5131" max="5131" width="11.42578125" style="1" customWidth="1"/>
    <col min="5132" max="5135" width="0" style="1" hidden="1" customWidth="1"/>
    <col min="5136" max="5136" width="3" style="1" customWidth="1"/>
    <col min="5137" max="5138" width="13.5703125" style="1" customWidth="1"/>
    <col min="5139" max="5139" width="14.28515625" style="1" customWidth="1"/>
    <col min="5140" max="5377" width="9.140625" style="1"/>
    <col min="5378" max="5378" width="79.28515625" style="1" customWidth="1"/>
    <col min="5379" max="5380" width="11.140625" style="1" customWidth="1"/>
    <col min="5381" max="5381" width="15" style="1" customWidth="1"/>
    <col min="5382" max="5382" width="13.140625" style="1" customWidth="1"/>
    <col min="5383" max="5383" width="12.85546875" style="1" customWidth="1"/>
    <col min="5384" max="5384" width="12.42578125" style="1" customWidth="1"/>
    <col min="5385" max="5386" width="12.140625" style="1" customWidth="1"/>
    <col min="5387" max="5387" width="11.42578125" style="1" customWidth="1"/>
    <col min="5388" max="5391" width="0" style="1" hidden="1" customWidth="1"/>
    <col min="5392" max="5392" width="3" style="1" customWidth="1"/>
    <col min="5393" max="5394" width="13.5703125" style="1" customWidth="1"/>
    <col min="5395" max="5395" width="14.28515625" style="1" customWidth="1"/>
    <col min="5396" max="5633" width="9.140625" style="1"/>
    <col min="5634" max="5634" width="79.28515625" style="1" customWidth="1"/>
    <col min="5635" max="5636" width="11.140625" style="1" customWidth="1"/>
    <col min="5637" max="5637" width="15" style="1" customWidth="1"/>
    <col min="5638" max="5638" width="13.140625" style="1" customWidth="1"/>
    <col min="5639" max="5639" width="12.85546875" style="1" customWidth="1"/>
    <col min="5640" max="5640" width="12.42578125" style="1" customWidth="1"/>
    <col min="5641" max="5642" width="12.140625" style="1" customWidth="1"/>
    <col min="5643" max="5643" width="11.42578125" style="1" customWidth="1"/>
    <col min="5644" max="5647" width="0" style="1" hidden="1" customWidth="1"/>
    <col min="5648" max="5648" width="3" style="1" customWidth="1"/>
    <col min="5649" max="5650" width="13.5703125" style="1" customWidth="1"/>
    <col min="5651" max="5651" width="14.28515625" style="1" customWidth="1"/>
    <col min="5652" max="5889" width="9.140625" style="1"/>
    <col min="5890" max="5890" width="79.28515625" style="1" customWidth="1"/>
    <col min="5891" max="5892" width="11.140625" style="1" customWidth="1"/>
    <col min="5893" max="5893" width="15" style="1" customWidth="1"/>
    <col min="5894" max="5894" width="13.140625" style="1" customWidth="1"/>
    <col min="5895" max="5895" width="12.85546875" style="1" customWidth="1"/>
    <col min="5896" max="5896" width="12.42578125" style="1" customWidth="1"/>
    <col min="5897" max="5898" width="12.140625" style="1" customWidth="1"/>
    <col min="5899" max="5899" width="11.42578125" style="1" customWidth="1"/>
    <col min="5900" max="5903" width="0" style="1" hidden="1" customWidth="1"/>
    <col min="5904" max="5904" width="3" style="1" customWidth="1"/>
    <col min="5905" max="5906" width="13.5703125" style="1" customWidth="1"/>
    <col min="5907" max="5907" width="14.28515625" style="1" customWidth="1"/>
    <col min="5908" max="6145" width="9.140625" style="1"/>
    <col min="6146" max="6146" width="79.28515625" style="1" customWidth="1"/>
    <col min="6147" max="6148" width="11.140625" style="1" customWidth="1"/>
    <col min="6149" max="6149" width="15" style="1" customWidth="1"/>
    <col min="6150" max="6150" width="13.140625" style="1" customWidth="1"/>
    <col min="6151" max="6151" width="12.85546875" style="1" customWidth="1"/>
    <col min="6152" max="6152" width="12.42578125" style="1" customWidth="1"/>
    <col min="6153" max="6154" width="12.140625" style="1" customWidth="1"/>
    <col min="6155" max="6155" width="11.42578125" style="1" customWidth="1"/>
    <col min="6156" max="6159" width="0" style="1" hidden="1" customWidth="1"/>
    <col min="6160" max="6160" width="3" style="1" customWidth="1"/>
    <col min="6161" max="6162" width="13.5703125" style="1" customWidth="1"/>
    <col min="6163" max="6163" width="14.28515625" style="1" customWidth="1"/>
    <col min="6164" max="6401" width="9.140625" style="1"/>
    <col min="6402" max="6402" width="79.28515625" style="1" customWidth="1"/>
    <col min="6403" max="6404" width="11.140625" style="1" customWidth="1"/>
    <col min="6405" max="6405" width="15" style="1" customWidth="1"/>
    <col min="6406" max="6406" width="13.140625" style="1" customWidth="1"/>
    <col min="6407" max="6407" width="12.85546875" style="1" customWidth="1"/>
    <col min="6408" max="6408" width="12.42578125" style="1" customWidth="1"/>
    <col min="6409" max="6410" width="12.140625" style="1" customWidth="1"/>
    <col min="6411" max="6411" width="11.42578125" style="1" customWidth="1"/>
    <col min="6412" max="6415" width="0" style="1" hidden="1" customWidth="1"/>
    <col min="6416" max="6416" width="3" style="1" customWidth="1"/>
    <col min="6417" max="6418" width="13.5703125" style="1" customWidth="1"/>
    <col min="6419" max="6419" width="14.28515625" style="1" customWidth="1"/>
    <col min="6420" max="6657" width="9.140625" style="1"/>
    <col min="6658" max="6658" width="79.28515625" style="1" customWidth="1"/>
    <col min="6659" max="6660" width="11.140625" style="1" customWidth="1"/>
    <col min="6661" max="6661" width="15" style="1" customWidth="1"/>
    <col min="6662" max="6662" width="13.140625" style="1" customWidth="1"/>
    <col min="6663" max="6663" width="12.85546875" style="1" customWidth="1"/>
    <col min="6664" max="6664" width="12.42578125" style="1" customWidth="1"/>
    <col min="6665" max="6666" width="12.140625" style="1" customWidth="1"/>
    <col min="6667" max="6667" width="11.42578125" style="1" customWidth="1"/>
    <col min="6668" max="6671" width="0" style="1" hidden="1" customWidth="1"/>
    <col min="6672" max="6672" width="3" style="1" customWidth="1"/>
    <col min="6673" max="6674" width="13.5703125" style="1" customWidth="1"/>
    <col min="6675" max="6675" width="14.28515625" style="1" customWidth="1"/>
    <col min="6676" max="6913" width="9.140625" style="1"/>
    <col min="6914" max="6914" width="79.28515625" style="1" customWidth="1"/>
    <col min="6915" max="6916" width="11.140625" style="1" customWidth="1"/>
    <col min="6917" max="6917" width="15" style="1" customWidth="1"/>
    <col min="6918" max="6918" width="13.140625" style="1" customWidth="1"/>
    <col min="6919" max="6919" width="12.85546875" style="1" customWidth="1"/>
    <col min="6920" max="6920" width="12.42578125" style="1" customWidth="1"/>
    <col min="6921" max="6922" width="12.140625" style="1" customWidth="1"/>
    <col min="6923" max="6923" width="11.42578125" style="1" customWidth="1"/>
    <col min="6924" max="6927" width="0" style="1" hidden="1" customWidth="1"/>
    <col min="6928" max="6928" width="3" style="1" customWidth="1"/>
    <col min="6929" max="6930" width="13.5703125" style="1" customWidth="1"/>
    <col min="6931" max="6931" width="14.28515625" style="1" customWidth="1"/>
    <col min="6932" max="7169" width="9.140625" style="1"/>
    <col min="7170" max="7170" width="79.28515625" style="1" customWidth="1"/>
    <col min="7171" max="7172" width="11.140625" style="1" customWidth="1"/>
    <col min="7173" max="7173" width="15" style="1" customWidth="1"/>
    <col min="7174" max="7174" width="13.140625" style="1" customWidth="1"/>
    <col min="7175" max="7175" width="12.85546875" style="1" customWidth="1"/>
    <col min="7176" max="7176" width="12.42578125" style="1" customWidth="1"/>
    <col min="7177" max="7178" width="12.140625" style="1" customWidth="1"/>
    <col min="7179" max="7179" width="11.42578125" style="1" customWidth="1"/>
    <col min="7180" max="7183" width="0" style="1" hidden="1" customWidth="1"/>
    <col min="7184" max="7184" width="3" style="1" customWidth="1"/>
    <col min="7185" max="7186" width="13.5703125" style="1" customWidth="1"/>
    <col min="7187" max="7187" width="14.28515625" style="1" customWidth="1"/>
    <col min="7188" max="7425" width="9.140625" style="1"/>
    <col min="7426" max="7426" width="79.28515625" style="1" customWidth="1"/>
    <col min="7427" max="7428" width="11.140625" style="1" customWidth="1"/>
    <col min="7429" max="7429" width="15" style="1" customWidth="1"/>
    <col min="7430" max="7430" width="13.140625" style="1" customWidth="1"/>
    <col min="7431" max="7431" width="12.85546875" style="1" customWidth="1"/>
    <col min="7432" max="7432" width="12.42578125" style="1" customWidth="1"/>
    <col min="7433" max="7434" width="12.140625" style="1" customWidth="1"/>
    <col min="7435" max="7435" width="11.42578125" style="1" customWidth="1"/>
    <col min="7436" max="7439" width="0" style="1" hidden="1" customWidth="1"/>
    <col min="7440" max="7440" width="3" style="1" customWidth="1"/>
    <col min="7441" max="7442" width="13.5703125" style="1" customWidth="1"/>
    <col min="7443" max="7443" width="14.28515625" style="1" customWidth="1"/>
    <col min="7444" max="7681" width="9.140625" style="1"/>
    <col min="7682" max="7682" width="79.28515625" style="1" customWidth="1"/>
    <col min="7683" max="7684" width="11.140625" style="1" customWidth="1"/>
    <col min="7685" max="7685" width="15" style="1" customWidth="1"/>
    <col min="7686" max="7686" width="13.140625" style="1" customWidth="1"/>
    <col min="7687" max="7687" width="12.85546875" style="1" customWidth="1"/>
    <col min="7688" max="7688" width="12.42578125" style="1" customWidth="1"/>
    <col min="7689" max="7690" width="12.140625" style="1" customWidth="1"/>
    <col min="7691" max="7691" width="11.42578125" style="1" customWidth="1"/>
    <col min="7692" max="7695" width="0" style="1" hidden="1" customWidth="1"/>
    <col min="7696" max="7696" width="3" style="1" customWidth="1"/>
    <col min="7697" max="7698" width="13.5703125" style="1" customWidth="1"/>
    <col min="7699" max="7699" width="14.28515625" style="1" customWidth="1"/>
    <col min="7700" max="7937" width="9.140625" style="1"/>
    <col min="7938" max="7938" width="79.28515625" style="1" customWidth="1"/>
    <col min="7939" max="7940" width="11.140625" style="1" customWidth="1"/>
    <col min="7941" max="7941" width="15" style="1" customWidth="1"/>
    <col min="7942" max="7942" width="13.140625" style="1" customWidth="1"/>
    <col min="7943" max="7943" width="12.85546875" style="1" customWidth="1"/>
    <col min="7944" max="7944" width="12.42578125" style="1" customWidth="1"/>
    <col min="7945" max="7946" width="12.140625" style="1" customWidth="1"/>
    <col min="7947" max="7947" width="11.42578125" style="1" customWidth="1"/>
    <col min="7948" max="7951" width="0" style="1" hidden="1" customWidth="1"/>
    <col min="7952" max="7952" width="3" style="1" customWidth="1"/>
    <col min="7953" max="7954" width="13.5703125" style="1" customWidth="1"/>
    <col min="7955" max="7955" width="14.28515625" style="1" customWidth="1"/>
    <col min="7956" max="8193" width="9.140625" style="1"/>
    <col min="8194" max="8194" width="79.28515625" style="1" customWidth="1"/>
    <col min="8195" max="8196" width="11.140625" style="1" customWidth="1"/>
    <col min="8197" max="8197" width="15" style="1" customWidth="1"/>
    <col min="8198" max="8198" width="13.140625" style="1" customWidth="1"/>
    <col min="8199" max="8199" width="12.85546875" style="1" customWidth="1"/>
    <col min="8200" max="8200" width="12.42578125" style="1" customWidth="1"/>
    <col min="8201" max="8202" width="12.140625" style="1" customWidth="1"/>
    <col min="8203" max="8203" width="11.42578125" style="1" customWidth="1"/>
    <col min="8204" max="8207" width="0" style="1" hidden="1" customWidth="1"/>
    <col min="8208" max="8208" width="3" style="1" customWidth="1"/>
    <col min="8209" max="8210" width="13.5703125" style="1" customWidth="1"/>
    <col min="8211" max="8211" width="14.28515625" style="1" customWidth="1"/>
    <col min="8212" max="8449" width="9.140625" style="1"/>
    <col min="8450" max="8450" width="79.28515625" style="1" customWidth="1"/>
    <col min="8451" max="8452" width="11.140625" style="1" customWidth="1"/>
    <col min="8453" max="8453" width="15" style="1" customWidth="1"/>
    <col min="8454" max="8454" width="13.140625" style="1" customWidth="1"/>
    <col min="8455" max="8455" width="12.85546875" style="1" customWidth="1"/>
    <col min="8456" max="8456" width="12.42578125" style="1" customWidth="1"/>
    <col min="8457" max="8458" width="12.140625" style="1" customWidth="1"/>
    <col min="8459" max="8459" width="11.42578125" style="1" customWidth="1"/>
    <col min="8460" max="8463" width="0" style="1" hidden="1" customWidth="1"/>
    <col min="8464" max="8464" width="3" style="1" customWidth="1"/>
    <col min="8465" max="8466" width="13.5703125" style="1" customWidth="1"/>
    <col min="8467" max="8467" width="14.28515625" style="1" customWidth="1"/>
    <col min="8468" max="8705" width="9.140625" style="1"/>
    <col min="8706" max="8706" width="79.28515625" style="1" customWidth="1"/>
    <col min="8707" max="8708" width="11.140625" style="1" customWidth="1"/>
    <col min="8709" max="8709" width="15" style="1" customWidth="1"/>
    <col min="8710" max="8710" width="13.140625" style="1" customWidth="1"/>
    <col min="8711" max="8711" width="12.85546875" style="1" customWidth="1"/>
    <col min="8712" max="8712" width="12.42578125" style="1" customWidth="1"/>
    <col min="8713" max="8714" width="12.140625" style="1" customWidth="1"/>
    <col min="8715" max="8715" width="11.42578125" style="1" customWidth="1"/>
    <col min="8716" max="8719" width="0" style="1" hidden="1" customWidth="1"/>
    <col min="8720" max="8720" width="3" style="1" customWidth="1"/>
    <col min="8721" max="8722" width="13.5703125" style="1" customWidth="1"/>
    <col min="8723" max="8723" width="14.28515625" style="1" customWidth="1"/>
    <col min="8724" max="8961" width="9.140625" style="1"/>
    <col min="8962" max="8962" width="79.28515625" style="1" customWidth="1"/>
    <col min="8963" max="8964" width="11.140625" style="1" customWidth="1"/>
    <col min="8965" max="8965" width="15" style="1" customWidth="1"/>
    <col min="8966" max="8966" width="13.140625" style="1" customWidth="1"/>
    <col min="8967" max="8967" width="12.85546875" style="1" customWidth="1"/>
    <col min="8968" max="8968" width="12.42578125" style="1" customWidth="1"/>
    <col min="8969" max="8970" width="12.140625" style="1" customWidth="1"/>
    <col min="8971" max="8971" width="11.42578125" style="1" customWidth="1"/>
    <col min="8972" max="8975" width="0" style="1" hidden="1" customWidth="1"/>
    <col min="8976" max="8976" width="3" style="1" customWidth="1"/>
    <col min="8977" max="8978" width="13.5703125" style="1" customWidth="1"/>
    <col min="8979" max="8979" width="14.28515625" style="1" customWidth="1"/>
    <col min="8980" max="9217" width="9.140625" style="1"/>
    <col min="9218" max="9218" width="79.28515625" style="1" customWidth="1"/>
    <col min="9219" max="9220" width="11.140625" style="1" customWidth="1"/>
    <col min="9221" max="9221" width="15" style="1" customWidth="1"/>
    <col min="9222" max="9222" width="13.140625" style="1" customWidth="1"/>
    <col min="9223" max="9223" width="12.85546875" style="1" customWidth="1"/>
    <col min="9224" max="9224" width="12.42578125" style="1" customWidth="1"/>
    <col min="9225" max="9226" width="12.140625" style="1" customWidth="1"/>
    <col min="9227" max="9227" width="11.42578125" style="1" customWidth="1"/>
    <col min="9228" max="9231" width="0" style="1" hidden="1" customWidth="1"/>
    <col min="9232" max="9232" width="3" style="1" customWidth="1"/>
    <col min="9233" max="9234" width="13.5703125" style="1" customWidth="1"/>
    <col min="9235" max="9235" width="14.28515625" style="1" customWidth="1"/>
    <col min="9236" max="9473" width="9.140625" style="1"/>
    <col min="9474" max="9474" width="79.28515625" style="1" customWidth="1"/>
    <col min="9475" max="9476" width="11.140625" style="1" customWidth="1"/>
    <col min="9477" max="9477" width="15" style="1" customWidth="1"/>
    <col min="9478" max="9478" width="13.140625" style="1" customWidth="1"/>
    <col min="9479" max="9479" width="12.85546875" style="1" customWidth="1"/>
    <col min="9480" max="9480" width="12.42578125" style="1" customWidth="1"/>
    <col min="9481" max="9482" width="12.140625" style="1" customWidth="1"/>
    <col min="9483" max="9483" width="11.42578125" style="1" customWidth="1"/>
    <col min="9484" max="9487" width="0" style="1" hidden="1" customWidth="1"/>
    <col min="9488" max="9488" width="3" style="1" customWidth="1"/>
    <col min="9489" max="9490" width="13.5703125" style="1" customWidth="1"/>
    <col min="9491" max="9491" width="14.28515625" style="1" customWidth="1"/>
    <col min="9492" max="9729" width="9.140625" style="1"/>
    <col min="9730" max="9730" width="79.28515625" style="1" customWidth="1"/>
    <col min="9731" max="9732" width="11.140625" style="1" customWidth="1"/>
    <col min="9733" max="9733" width="15" style="1" customWidth="1"/>
    <col min="9734" max="9734" width="13.140625" style="1" customWidth="1"/>
    <col min="9735" max="9735" width="12.85546875" style="1" customWidth="1"/>
    <col min="9736" max="9736" width="12.42578125" style="1" customWidth="1"/>
    <col min="9737" max="9738" width="12.140625" style="1" customWidth="1"/>
    <col min="9739" max="9739" width="11.42578125" style="1" customWidth="1"/>
    <col min="9740" max="9743" width="0" style="1" hidden="1" customWidth="1"/>
    <col min="9744" max="9744" width="3" style="1" customWidth="1"/>
    <col min="9745" max="9746" width="13.5703125" style="1" customWidth="1"/>
    <col min="9747" max="9747" width="14.28515625" style="1" customWidth="1"/>
    <col min="9748" max="9985" width="9.140625" style="1"/>
    <col min="9986" max="9986" width="79.28515625" style="1" customWidth="1"/>
    <col min="9987" max="9988" width="11.140625" style="1" customWidth="1"/>
    <col min="9989" max="9989" width="15" style="1" customWidth="1"/>
    <col min="9990" max="9990" width="13.140625" style="1" customWidth="1"/>
    <col min="9991" max="9991" width="12.85546875" style="1" customWidth="1"/>
    <col min="9992" max="9992" width="12.42578125" style="1" customWidth="1"/>
    <col min="9993" max="9994" width="12.140625" style="1" customWidth="1"/>
    <col min="9995" max="9995" width="11.42578125" style="1" customWidth="1"/>
    <col min="9996" max="9999" width="0" style="1" hidden="1" customWidth="1"/>
    <col min="10000" max="10000" width="3" style="1" customWidth="1"/>
    <col min="10001" max="10002" width="13.5703125" style="1" customWidth="1"/>
    <col min="10003" max="10003" width="14.28515625" style="1" customWidth="1"/>
    <col min="10004" max="10241" width="9.140625" style="1"/>
    <col min="10242" max="10242" width="79.28515625" style="1" customWidth="1"/>
    <col min="10243" max="10244" width="11.140625" style="1" customWidth="1"/>
    <col min="10245" max="10245" width="15" style="1" customWidth="1"/>
    <col min="10246" max="10246" width="13.140625" style="1" customWidth="1"/>
    <col min="10247" max="10247" width="12.85546875" style="1" customWidth="1"/>
    <col min="10248" max="10248" width="12.42578125" style="1" customWidth="1"/>
    <col min="10249" max="10250" width="12.140625" style="1" customWidth="1"/>
    <col min="10251" max="10251" width="11.42578125" style="1" customWidth="1"/>
    <col min="10252" max="10255" width="0" style="1" hidden="1" customWidth="1"/>
    <col min="10256" max="10256" width="3" style="1" customWidth="1"/>
    <col min="10257" max="10258" width="13.5703125" style="1" customWidth="1"/>
    <col min="10259" max="10259" width="14.28515625" style="1" customWidth="1"/>
    <col min="10260" max="10497" width="9.140625" style="1"/>
    <col min="10498" max="10498" width="79.28515625" style="1" customWidth="1"/>
    <col min="10499" max="10500" width="11.140625" style="1" customWidth="1"/>
    <col min="10501" max="10501" width="15" style="1" customWidth="1"/>
    <col min="10502" max="10502" width="13.140625" style="1" customWidth="1"/>
    <col min="10503" max="10503" width="12.85546875" style="1" customWidth="1"/>
    <col min="10504" max="10504" width="12.42578125" style="1" customWidth="1"/>
    <col min="10505" max="10506" width="12.140625" style="1" customWidth="1"/>
    <col min="10507" max="10507" width="11.42578125" style="1" customWidth="1"/>
    <col min="10508" max="10511" width="0" style="1" hidden="1" customWidth="1"/>
    <col min="10512" max="10512" width="3" style="1" customWidth="1"/>
    <col min="10513" max="10514" width="13.5703125" style="1" customWidth="1"/>
    <col min="10515" max="10515" width="14.28515625" style="1" customWidth="1"/>
    <col min="10516" max="10753" width="9.140625" style="1"/>
    <col min="10754" max="10754" width="79.28515625" style="1" customWidth="1"/>
    <col min="10755" max="10756" width="11.140625" style="1" customWidth="1"/>
    <col min="10757" max="10757" width="15" style="1" customWidth="1"/>
    <col min="10758" max="10758" width="13.140625" style="1" customWidth="1"/>
    <col min="10759" max="10759" width="12.85546875" style="1" customWidth="1"/>
    <col min="10760" max="10760" width="12.42578125" style="1" customWidth="1"/>
    <col min="10761" max="10762" width="12.140625" style="1" customWidth="1"/>
    <col min="10763" max="10763" width="11.42578125" style="1" customWidth="1"/>
    <col min="10764" max="10767" width="0" style="1" hidden="1" customWidth="1"/>
    <col min="10768" max="10768" width="3" style="1" customWidth="1"/>
    <col min="10769" max="10770" width="13.5703125" style="1" customWidth="1"/>
    <col min="10771" max="10771" width="14.28515625" style="1" customWidth="1"/>
    <col min="10772" max="11009" width="9.140625" style="1"/>
    <col min="11010" max="11010" width="79.28515625" style="1" customWidth="1"/>
    <col min="11011" max="11012" width="11.140625" style="1" customWidth="1"/>
    <col min="11013" max="11013" width="15" style="1" customWidth="1"/>
    <col min="11014" max="11014" width="13.140625" style="1" customWidth="1"/>
    <col min="11015" max="11015" width="12.85546875" style="1" customWidth="1"/>
    <col min="11016" max="11016" width="12.42578125" style="1" customWidth="1"/>
    <col min="11017" max="11018" width="12.140625" style="1" customWidth="1"/>
    <col min="11019" max="11019" width="11.42578125" style="1" customWidth="1"/>
    <col min="11020" max="11023" width="0" style="1" hidden="1" customWidth="1"/>
    <col min="11024" max="11024" width="3" style="1" customWidth="1"/>
    <col min="11025" max="11026" width="13.5703125" style="1" customWidth="1"/>
    <col min="11027" max="11027" width="14.28515625" style="1" customWidth="1"/>
    <col min="11028" max="11265" width="9.140625" style="1"/>
    <col min="11266" max="11266" width="79.28515625" style="1" customWidth="1"/>
    <col min="11267" max="11268" width="11.140625" style="1" customWidth="1"/>
    <col min="11269" max="11269" width="15" style="1" customWidth="1"/>
    <col min="11270" max="11270" width="13.140625" style="1" customWidth="1"/>
    <col min="11271" max="11271" width="12.85546875" style="1" customWidth="1"/>
    <col min="11272" max="11272" width="12.42578125" style="1" customWidth="1"/>
    <col min="11273" max="11274" width="12.140625" style="1" customWidth="1"/>
    <col min="11275" max="11275" width="11.42578125" style="1" customWidth="1"/>
    <col min="11276" max="11279" width="0" style="1" hidden="1" customWidth="1"/>
    <col min="11280" max="11280" width="3" style="1" customWidth="1"/>
    <col min="11281" max="11282" width="13.5703125" style="1" customWidth="1"/>
    <col min="11283" max="11283" width="14.28515625" style="1" customWidth="1"/>
    <col min="11284" max="11521" width="9.140625" style="1"/>
    <col min="11522" max="11522" width="79.28515625" style="1" customWidth="1"/>
    <col min="11523" max="11524" width="11.140625" style="1" customWidth="1"/>
    <col min="11525" max="11525" width="15" style="1" customWidth="1"/>
    <col min="11526" max="11526" width="13.140625" style="1" customWidth="1"/>
    <col min="11527" max="11527" width="12.85546875" style="1" customWidth="1"/>
    <col min="11528" max="11528" width="12.42578125" style="1" customWidth="1"/>
    <col min="11529" max="11530" width="12.140625" style="1" customWidth="1"/>
    <col min="11531" max="11531" width="11.42578125" style="1" customWidth="1"/>
    <col min="11532" max="11535" width="0" style="1" hidden="1" customWidth="1"/>
    <col min="11536" max="11536" width="3" style="1" customWidth="1"/>
    <col min="11537" max="11538" width="13.5703125" style="1" customWidth="1"/>
    <col min="11539" max="11539" width="14.28515625" style="1" customWidth="1"/>
    <col min="11540" max="11777" width="9.140625" style="1"/>
    <col min="11778" max="11778" width="79.28515625" style="1" customWidth="1"/>
    <col min="11779" max="11780" width="11.140625" style="1" customWidth="1"/>
    <col min="11781" max="11781" width="15" style="1" customWidth="1"/>
    <col min="11782" max="11782" width="13.140625" style="1" customWidth="1"/>
    <col min="11783" max="11783" width="12.85546875" style="1" customWidth="1"/>
    <col min="11784" max="11784" width="12.42578125" style="1" customWidth="1"/>
    <col min="11785" max="11786" width="12.140625" style="1" customWidth="1"/>
    <col min="11787" max="11787" width="11.42578125" style="1" customWidth="1"/>
    <col min="11788" max="11791" width="0" style="1" hidden="1" customWidth="1"/>
    <col min="11792" max="11792" width="3" style="1" customWidth="1"/>
    <col min="11793" max="11794" width="13.5703125" style="1" customWidth="1"/>
    <col min="11795" max="11795" width="14.28515625" style="1" customWidth="1"/>
    <col min="11796" max="12033" width="9.140625" style="1"/>
    <col min="12034" max="12034" width="79.28515625" style="1" customWidth="1"/>
    <col min="12035" max="12036" width="11.140625" style="1" customWidth="1"/>
    <col min="12037" max="12037" width="15" style="1" customWidth="1"/>
    <col min="12038" max="12038" width="13.140625" style="1" customWidth="1"/>
    <col min="12039" max="12039" width="12.85546875" style="1" customWidth="1"/>
    <col min="12040" max="12040" width="12.42578125" style="1" customWidth="1"/>
    <col min="12041" max="12042" width="12.140625" style="1" customWidth="1"/>
    <col min="12043" max="12043" width="11.42578125" style="1" customWidth="1"/>
    <col min="12044" max="12047" width="0" style="1" hidden="1" customWidth="1"/>
    <col min="12048" max="12048" width="3" style="1" customWidth="1"/>
    <col min="12049" max="12050" width="13.5703125" style="1" customWidth="1"/>
    <col min="12051" max="12051" width="14.28515625" style="1" customWidth="1"/>
    <col min="12052" max="12289" width="9.140625" style="1"/>
    <col min="12290" max="12290" width="79.28515625" style="1" customWidth="1"/>
    <col min="12291" max="12292" width="11.140625" style="1" customWidth="1"/>
    <col min="12293" max="12293" width="15" style="1" customWidth="1"/>
    <col min="12294" max="12294" width="13.140625" style="1" customWidth="1"/>
    <col min="12295" max="12295" width="12.85546875" style="1" customWidth="1"/>
    <col min="12296" max="12296" width="12.42578125" style="1" customWidth="1"/>
    <col min="12297" max="12298" width="12.140625" style="1" customWidth="1"/>
    <col min="12299" max="12299" width="11.42578125" style="1" customWidth="1"/>
    <col min="12300" max="12303" width="0" style="1" hidden="1" customWidth="1"/>
    <col min="12304" max="12304" width="3" style="1" customWidth="1"/>
    <col min="12305" max="12306" width="13.5703125" style="1" customWidth="1"/>
    <col min="12307" max="12307" width="14.28515625" style="1" customWidth="1"/>
    <col min="12308" max="12545" width="9.140625" style="1"/>
    <col min="12546" max="12546" width="79.28515625" style="1" customWidth="1"/>
    <col min="12547" max="12548" width="11.140625" style="1" customWidth="1"/>
    <col min="12549" max="12549" width="15" style="1" customWidth="1"/>
    <col min="12550" max="12550" width="13.140625" style="1" customWidth="1"/>
    <col min="12551" max="12551" width="12.85546875" style="1" customWidth="1"/>
    <col min="12552" max="12552" width="12.42578125" style="1" customWidth="1"/>
    <col min="12553" max="12554" width="12.140625" style="1" customWidth="1"/>
    <col min="12555" max="12555" width="11.42578125" style="1" customWidth="1"/>
    <col min="12556" max="12559" width="0" style="1" hidden="1" customWidth="1"/>
    <col min="12560" max="12560" width="3" style="1" customWidth="1"/>
    <col min="12561" max="12562" width="13.5703125" style="1" customWidth="1"/>
    <col min="12563" max="12563" width="14.28515625" style="1" customWidth="1"/>
    <col min="12564" max="12801" width="9.140625" style="1"/>
    <col min="12802" max="12802" width="79.28515625" style="1" customWidth="1"/>
    <col min="12803" max="12804" width="11.140625" style="1" customWidth="1"/>
    <col min="12805" max="12805" width="15" style="1" customWidth="1"/>
    <col min="12806" max="12806" width="13.140625" style="1" customWidth="1"/>
    <col min="12807" max="12807" width="12.85546875" style="1" customWidth="1"/>
    <col min="12808" max="12808" width="12.42578125" style="1" customWidth="1"/>
    <col min="12809" max="12810" width="12.140625" style="1" customWidth="1"/>
    <col min="12811" max="12811" width="11.42578125" style="1" customWidth="1"/>
    <col min="12812" max="12815" width="0" style="1" hidden="1" customWidth="1"/>
    <col min="12816" max="12816" width="3" style="1" customWidth="1"/>
    <col min="12817" max="12818" width="13.5703125" style="1" customWidth="1"/>
    <col min="12819" max="12819" width="14.28515625" style="1" customWidth="1"/>
    <col min="12820" max="13057" width="9.140625" style="1"/>
    <col min="13058" max="13058" width="79.28515625" style="1" customWidth="1"/>
    <col min="13059" max="13060" width="11.140625" style="1" customWidth="1"/>
    <col min="13061" max="13061" width="15" style="1" customWidth="1"/>
    <col min="13062" max="13062" width="13.140625" style="1" customWidth="1"/>
    <col min="13063" max="13063" width="12.85546875" style="1" customWidth="1"/>
    <col min="13064" max="13064" width="12.42578125" style="1" customWidth="1"/>
    <col min="13065" max="13066" width="12.140625" style="1" customWidth="1"/>
    <col min="13067" max="13067" width="11.42578125" style="1" customWidth="1"/>
    <col min="13068" max="13071" width="0" style="1" hidden="1" customWidth="1"/>
    <col min="13072" max="13072" width="3" style="1" customWidth="1"/>
    <col min="13073" max="13074" width="13.5703125" style="1" customWidth="1"/>
    <col min="13075" max="13075" width="14.28515625" style="1" customWidth="1"/>
    <col min="13076" max="13313" width="9.140625" style="1"/>
    <col min="13314" max="13314" width="79.28515625" style="1" customWidth="1"/>
    <col min="13315" max="13316" width="11.140625" style="1" customWidth="1"/>
    <col min="13317" max="13317" width="15" style="1" customWidth="1"/>
    <col min="13318" max="13318" width="13.140625" style="1" customWidth="1"/>
    <col min="13319" max="13319" width="12.85546875" style="1" customWidth="1"/>
    <col min="13320" max="13320" width="12.42578125" style="1" customWidth="1"/>
    <col min="13321" max="13322" width="12.140625" style="1" customWidth="1"/>
    <col min="13323" max="13323" width="11.42578125" style="1" customWidth="1"/>
    <col min="13324" max="13327" width="0" style="1" hidden="1" customWidth="1"/>
    <col min="13328" max="13328" width="3" style="1" customWidth="1"/>
    <col min="13329" max="13330" width="13.5703125" style="1" customWidth="1"/>
    <col min="13331" max="13331" width="14.28515625" style="1" customWidth="1"/>
    <col min="13332" max="13569" width="9.140625" style="1"/>
    <col min="13570" max="13570" width="79.28515625" style="1" customWidth="1"/>
    <col min="13571" max="13572" width="11.140625" style="1" customWidth="1"/>
    <col min="13573" max="13573" width="15" style="1" customWidth="1"/>
    <col min="13574" max="13574" width="13.140625" style="1" customWidth="1"/>
    <col min="13575" max="13575" width="12.85546875" style="1" customWidth="1"/>
    <col min="13576" max="13576" width="12.42578125" style="1" customWidth="1"/>
    <col min="13577" max="13578" width="12.140625" style="1" customWidth="1"/>
    <col min="13579" max="13579" width="11.42578125" style="1" customWidth="1"/>
    <col min="13580" max="13583" width="0" style="1" hidden="1" customWidth="1"/>
    <col min="13584" max="13584" width="3" style="1" customWidth="1"/>
    <col min="13585" max="13586" width="13.5703125" style="1" customWidth="1"/>
    <col min="13587" max="13587" width="14.28515625" style="1" customWidth="1"/>
    <col min="13588" max="13825" width="9.140625" style="1"/>
    <col min="13826" max="13826" width="79.28515625" style="1" customWidth="1"/>
    <col min="13827" max="13828" width="11.140625" style="1" customWidth="1"/>
    <col min="13829" max="13829" width="15" style="1" customWidth="1"/>
    <col min="13830" max="13830" width="13.140625" style="1" customWidth="1"/>
    <col min="13831" max="13831" width="12.85546875" style="1" customWidth="1"/>
    <col min="13832" max="13832" width="12.42578125" style="1" customWidth="1"/>
    <col min="13833" max="13834" width="12.140625" style="1" customWidth="1"/>
    <col min="13835" max="13835" width="11.42578125" style="1" customWidth="1"/>
    <col min="13836" max="13839" width="0" style="1" hidden="1" customWidth="1"/>
    <col min="13840" max="13840" width="3" style="1" customWidth="1"/>
    <col min="13841" max="13842" width="13.5703125" style="1" customWidth="1"/>
    <col min="13843" max="13843" width="14.28515625" style="1" customWidth="1"/>
    <col min="13844" max="14081" width="9.140625" style="1"/>
    <col min="14082" max="14082" width="79.28515625" style="1" customWidth="1"/>
    <col min="14083" max="14084" width="11.140625" style="1" customWidth="1"/>
    <col min="14085" max="14085" width="15" style="1" customWidth="1"/>
    <col min="14086" max="14086" width="13.140625" style="1" customWidth="1"/>
    <col min="14087" max="14087" width="12.85546875" style="1" customWidth="1"/>
    <col min="14088" max="14088" width="12.42578125" style="1" customWidth="1"/>
    <col min="14089" max="14090" width="12.140625" style="1" customWidth="1"/>
    <col min="14091" max="14091" width="11.42578125" style="1" customWidth="1"/>
    <col min="14092" max="14095" width="0" style="1" hidden="1" customWidth="1"/>
    <col min="14096" max="14096" width="3" style="1" customWidth="1"/>
    <col min="14097" max="14098" width="13.5703125" style="1" customWidth="1"/>
    <col min="14099" max="14099" width="14.28515625" style="1" customWidth="1"/>
    <col min="14100" max="14337" width="9.140625" style="1"/>
    <col min="14338" max="14338" width="79.28515625" style="1" customWidth="1"/>
    <col min="14339" max="14340" width="11.140625" style="1" customWidth="1"/>
    <col min="14341" max="14341" width="15" style="1" customWidth="1"/>
    <col min="14342" max="14342" width="13.140625" style="1" customWidth="1"/>
    <col min="14343" max="14343" width="12.85546875" style="1" customWidth="1"/>
    <col min="14344" max="14344" width="12.42578125" style="1" customWidth="1"/>
    <col min="14345" max="14346" width="12.140625" style="1" customWidth="1"/>
    <col min="14347" max="14347" width="11.42578125" style="1" customWidth="1"/>
    <col min="14348" max="14351" width="0" style="1" hidden="1" customWidth="1"/>
    <col min="14352" max="14352" width="3" style="1" customWidth="1"/>
    <col min="14353" max="14354" width="13.5703125" style="1" customWidth="1"/>
    <col min="14355" max="14355" width="14.28515625" style="1" customWidth="1"/>
    <col min="14356" max="14593" width="9.140625" style="1"/>
    <col min="14594" max="14594" width="79.28515625" style="1" customWidth="1"/>
    <col min="14595" max="14596" width="11.140625" style="1" customWidth="1"/>
    <col min="14597" max="14597" width="15" style="1" customWidth="1"/>
    <col min="14598" max="14598" width="13.140625" style="1" customWidth="1"/>
    <col min="14599" max="14599" width="12.85546875" style="1" customWidth="1"/>
    <col min="14600" max="14600" width="12.42578125" style="1" customWidth="1"/>
    <col min="14601" max="14602" width="12.140625" style="1" customWidth="1"/>
    <col min="14603" max="14603" width="11.42578125" style="1" customWidth="1"/>
    <col min="14604" max="14607" width="0" style="1" hidden="1" customWidth="1"/>
    <col min="14608" max="14608" width="3" style="1" customWidth="1"/>
    <col min="14609" max="14610" width="13.5703125" style="1" customWidth="1"/>
    <col min="14611" max="14611" width="14.28515625" style="1" customWidth="1"/>
    <col min="14612" max="14849" width="9.140625" style="1"/>
    <col min="14850" max="14850" width="79.28515625" style="1" customWidth="1"/>
    <col min="14851" max="14852" width="11.140625" style="1" customWidth="1"/>
    <col min="14853" max="14853" width="15" style="1" customWidth="1"/>
    <col min="14854" max="14854" width="13.140625" style="1" customWidth="1"/>
    <col min="14855" max="14855" width="12.85546875" style="1" customWidth="1"/>
    <col min="14856" max="14856" width="12.42578125" style="1" customWidth="1"/>
    <col min="14857" max="14858" width="12.140625" style="1" customWidth="1"/>
    <col min="14859" max="14859" width="11.42578125" style="1" customWidth="1"/>
    <col min="14860" max="14863" width="0" style="1" hidden="1" customWidth="1"/>
    <col min="14864" max="14864" width="3" style="1" customWidth="1"/>
    <col min="14865" max="14866" width="13.5703125" style="1" customWidth="1"/>
    <col min="14867" max="14867" width="14.28515625" style="1" customWidth="1"/>
    <col min="14868" max="15105" width="9.140625" style="1"/>
    <col min="15106" max="15106" width="79.28515625" style="1" customWidth="1"/>
    <col min="15107" max="15108" width="11.140625" style="1" customWidth="1"/>
    <col min="15109" max="15109" width="15" style="1" customWidth="1"/>
    <col min="15110" max="15110" width="13.140625" style="1" customWidth="1"/>
    <col min="15111" max="15111" width="12.85546875" style="1" customWidth="1"/>
    <col min="15112" max="15112" width="12.42578125" style="1" customWidth="1"/>
    <col min="15113" max="15114" width="12.140625" style="1" customWidth="1"/>
    <col min="15115" max="15115" width="11.42578125" style="1" customWidth="1"/>
    <col min="15116" max="15119" width="0" style="1" hidden="1" customWidth="1"/>
    <col min="15120" max="15120" width="3" style="1" customWidth="1"/>
    <col min="15121" max="15122" width="13.5703125" style="1" customWidth="1"/>
    <col min="15123" max="15123" width="14.28515625" style="1" customWidth="1"/>
    <col min="15124" max="15361" width="9.140625" style="1"/>
    <col min="15362" max="15362" width="79.28515625" style="1" customWidth="1"/>
    <col min="15363" max="15364" width="11.140625" style="1" customWidth="1"/>
    <col min="15365" max="15365" width="15" style="1" customWidth="1"/>
    <col min="15366" max="15366" width="13.140625" style="1" customWidth="1"/>
    <col min="15367" max="15367" width="12.85546875" style="1" customWidth="1"/>
    <col min="15368" max="15368" width="12.42578125" style="1" customWidth="1"/>
    <col min="15369" max="15370" width="12.140625" style="1" customWidth="1"/>
    <col min="15371" max="15371" width="11.42578125" style="1" customWidth="1"/>
    <col min="15372" max="15375" width="0" style="1" hidden="1" customWidth="1"/>
    <col min="15376" max="15376" width="3" style="1" customWidth="1"/>
    <col min="15377" max="15378" width="13.5703125" style="1" customWidth="1"/>
    <col min="15379" max="15379" width="14.28515625" style="1" customWidth="1"/>
    <col min="15380" max="15617" width="9.140625" style="1"/>
    <col min="15618" max="15618" width="79.28515625" style="1" customWidth="1"/>
    <col min="15619" max="15620" width="11.140625" style="1" customWidth="1"/>
    <col min="15621" max="15621" width="15" style="1" customWidth="1"/>
    <col min="15622" max="15622" width="13.140625" style="1" customWidth="1"/>
    <col min="15623" max="15623" width="12.85546875" style="1" customWidth="1"/>
    <col min="15624" max="15624" width="12.42578125" style="1" customWidth="1"/>
    <col min="15625" max="15626" width="12.140625" style="1" customWidth="1"/>
    <col min="15627" max="15627" width="11.42578125" style="1" customWidth="1"/>
    <col min="15628" max="15631" width="0" style="1" hidden="1" customWidth="1"/>
    <col min="15632" max="15632" width="3" style="1" customWidth="1"/>
    <col min="15633" max="15634" width="13.5703125" style="1" customWidth="1"/>
    <col min="15635" max="15635" width="14.28515625" style="1" customWidth="1"/>
    <col min="15636" max="15873" width="9.140625" style="1"/>
    <col min="15874" max="15874" width="79.28515625" style="1" customWidth="1"/>
    <col min="15875" max="15876" width="11.140625" style="1" customWidth="1"/>
    <col min="15877" max="15877" width="15" style="1" customWidth="1"/>
    <col min="15878" max="15878" width="13.140625" style="1" customWidth="1"/>
    <col min="15879" max="15879" width="12.85546875" style="1" customWidth="1"/>
    <col min="15880" max="15880" width="12.42578125" style="1" customWidth="1"/>
    <col min="15881" max="15882" width="12.140625" style="1" customWidth="1"/>
    <col min="15883" max="15883" width="11.42578125" style="1" customWidth="1"/>
    <col min="15884" max="15887" width="0" style="1" hidden="1" customWidth="1"/>
    <col min="15888" max="15888" width="3" style="1" customWidth="1"/>
    <col min="15889" max="15890" width="13.5703125" style="1" customWidth="1"/>
    <col min="15891" max="15891" width="14.28515625" style="1" customWidth="1"/>
    <col min="15892" max="16129" width="9.140625" style="1"/>
    <col min="16130" max="16130" width="79.28515625" style="1" customWidth="1"/>
    <col min="16131" max="16132" width="11.140625" style="1" customWidth="1"/>
    <col min="16133" max="16133" width="15" style="1" customWidth="1"/>
    <col min="16134" max="16134" width="13.140625" style="1" customWidth="1"/>
    <col min="16135" max="16135" width="12.85546875" style="1" customWidth="1"/>
    <col min="16136" max="16136" width="12.42578125" style="1" customWidth="1"/>
    <col min="16137" max="16138" width="12.140625" style="1" customWidth="1"/>
    <col min="16139" max="16139" width="11.42578125" style="1" customWidth="1"/>
    <col min="16140" max="16143" width="0" style="1" hidden="1" customWidth="1"/>
    <col min="16144" max="16144" width="3" style="1" customWidth="1"/>
    <col min="16145" max="16146" width="13.5703125" style="1" customWidth="1"/>
    <col min="16147" max="16147" width="14.28515625" style="1" customWidth="1"/>
    <col min="16148" max="16384" width="9.140625" style="1"/>
  </cols>
  <sheetData>
    <row r="1" spans="1:19" ht="14.1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9" ht="14.1" customHeight="1" x14ac:dyDescent="0.25">
      <c r="A2" s="2"/>
      <c r="B2" s="2"/>
      <c r="C2" s="2"/>
      <c r="D2" s="2"/>
      <c r="E2" s="2"/>
      <c r="F2" s="2"/>
      <c r="G2" s="2"/>
      <c r="H2" s="2"/>
      <c r="I2" s="85"/>
      <c r="J2" s="85"/>
      <c r="K2" s="85"/>
      <c r="L2" s="3"/>
      <c r="M2" s="3"/>
      <c r="N2" s="84"/>
      <c r="O2" s="84"/>
      <c r="Q2" s="3"/>
      <c r="R2" s="3"/>
    </row>
    <row r="3" spans="1:19" ht="0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2"/>
    </row>
    <row r="4" spans="1:19" ht="23.25" customHeight="1" x14ac:dyDescent="0.25">
      <c r="A4" s="86" t="s">
        <v>105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9" ht="0.75" customHeight="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Q5" s="2"/>
      <c r="R5" s="2"/>
      <c r="S5" s="2"/>
    </row>
    <row r="6" spans="1:19" ht="36.75" customHeight="1" x14ac:dyDescent="0.25">
      <c r="A6" s="92" t="s">
        <v>3</v>
      </c>
      <c r="B6" s="94" t="s">
        <v>4</v>
      </c>
      <c r="C6" s="96" t="s">
        <v>5</v>
      </c>
      <c r="D6" s="97"/>
      <c r="E6" s="98"/>
      <c r="F6" s="96" t="s">
        <v>6</v>
      </c>
      <c r="G6" s="97"/>
      <c r="H6" s="98"/>
      <c r="I6" s="96" t="s">
        <v>7</v>
      </c>
      <c r="J6" s="97"/>
      <c r="K6" s="98"/>
      <c r="L6" s="99" t="s">
        <v>8</v>
      </c>
      <c r="M6" s="100"/>
      <c r="N6" s="101"/>
      <c r="O6" s="87" t="s">
        <v>9</v>
      </c>
      <c r="Q6" s="89" t="s">
        <v>10</v>
      </c>
      <c r="R6" s="90"/>
      <c r="S6" s="91"/>
    </row>
    <row r="7" spans="1:19" ht="17.25" customHeight="1" x14ac:dyDescent="0.25">
      <c r="A7" s="93"/>
      <c r="B7" s="95"/>
      <c r="C7" s="7" t="s">
        <v>11</v>
      </c>
      <c r="D7" s="7" t="s">
        <v>12</v>
      </c>
      <c r="E7" s="7" t="s">
        <v>13</v>
      </c>
      <c r="F7" s="7" t="s">
        <v>11</v>
      </c>
      <c r="G7" s="7" t="s">
        <v>12</v>
      </c>
      <c r="H7" s="7" t="s">
        <v>13</v>
      </c>
      <c r="I7" s="7" t="s">
        <v>11</v>
      </c>
      <c r="J7" s="7" t="s">
        <v>12</v>
      </c>
      <c r="K7" s="7" t="s">
        <v>13</v>
      </c>
      <c r="L7" s="7" t="s">
        <v>11</v>
      </c>
      <c r="M7" s="7" t="s">
        <v>12</v>
      </c>
      <c r="N7" s="7" t="s">
        <v>13</v>
      </c>
      <c r="O7" s="88"/>
      <c r="Q7" s="7" t="s">
        <v>11</v>
      </c>
      <c r="R7" s="7" t="s">
        <v>12</v>
      </c>
      <c r="S7" s="7" t="s">
        <v>13</v>
      </c>
    </row>
    <row r="8" spans="1:19" ht="14.1" customHeight="1" x14ac:dyDescent="0.25">
      <c r="A8" s="8">
        <v>1</v>
      </c>
      <c r="B8" s="9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Q8" s="8"/>
      <c r="R8" s="8"/>
      <c r="S8" s="8"/>
    </row>
    <row r="9" spans="1:19" ht="21" customHeight="1" x14ac:dyDescent="0.25">
      <c r="A9" s="10" t="s">
        <v>14</v>
      </c>
      <c r="B9" s="74" t="s">
        <v>15</v>
      </c>
      <c r="C9" s="11">
        <f>C10</f>
        <v>0</v>
      </c>
      <c r="D9" s="11">
        <f t="shared" ref="D9:K9" si="0">D10</f>
        <v>19.8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2" t="e">
        <f>L10+#REF!+#REF!+#REF!+#REF!+#REF!+#REF!</f>
        <v>#REF!</v>
      </c>
      <c r="M9" s="12" t="e">
        <f>M10+#REF!+#REF!+#REF!+#REF!+#REF!+#REF!</f>
        <v>#REF!</v>
      </c>
      <c r="N9" s="12" t="e">
        <f>N10+#REF!+#REF!+#REF!+#REF!+#REF!+#REF!</f>
        <v>#REF!</v>
      </c>
      <c r="O9" s="10"/>
      <c r="P9" s="62"/>
      <c r="Q9" s="11">
        <f>Q10</f>
        <v>0</v>
      </c>
      <c r="R9" s="11">
        <f t="shared" ref="R9:S9" si="1">R10</f>
        <v>19.8</v>
      </c>
      <c r="S9" s="11">
        <f t="shared" si="1"/>
        <v>0</v>
      </c>
    </row>
    <row r="10" spans="1:19" ht="14.1" customHeight="1" x14ac:dyDescent="0.25">
      <c r="A10" s="14" t="s">
        <v>17</v>
      </c>
      <c r="B10" s="15" t="s">
        <v>18</v>
      </c>
      <c r="C10" s="11">
        <f t="shared" ref="C10:K10" si="2">SUM(C11:C11)</f>
        <v>0</v>
      </c>
      <c r="D10" s="11">
        <f t="shared" si="2"/>
        <v>19.8</v>
      </c>
      <c r="E10" s="11">
        <f t="shared" si="2"/>
        <v>0</v>
      </c>
      <c r="F10" s="11">
        <f t="shared" si="2"/>
        <v>0</v>
      </c>
      <c r="G10" s="11">
        <f t="shared" si="2"/>
        <v>0</v>
      </c>
      <c r="H10" s="11">
        <f t="shared" si="2"/>
        <v>0</v>
      </c>
      <c r="I10" s="11">
        <f t="shared" si="2"/>
        <v>0</v>
      </c>
      <c r="J10" s="11">
        <f t="shared" si="2"/>
        <v>0</v>
      </c>
      <c r="K10" s="11">
        <f t="shared" si="2"/>
        <v>0</v>
      </c>
      <c r="L10" s="12">
        <f t="shared" ref="L10:N10" si="3">SUM(L11:L11)</f>
        <v>0</v>
      </c>
      <c r="M10" s="12">
        <f t="shared" si="3"/>
        <v>0</v>
      </c>
      <c r="N10" s="12">
        <f t="shared" si="3"/>
        <v>0</v>
      </c>
      <c r="O10" s="10">
        <f>SUM(N11:O11)</f>
        <v>0</v>
      </c>
      <c r="P10" s="2"/>
      <c r="Q10" s="11">
        <f>SUM(Q11:Q11)</f>
        <v>0</v>
      </c>
      <c r="R10" s="11">
        <f>SUM(R11:R11)</f>
        <v>19.8</v>
      </c>
      <c r="S10" s="11">
        <f>SUM(S11:S11)</f>
        <v>0</v>
      </c>
    </row>
    <row r="11" spans="1:19" ht="33" customHeight="1" x14ac:dyDescent="0.25">
      <c r="A11" s="28"/>
      <c r="B11" s="31" t="s">
        <v>107</v>
      </c>
      <c r="C11" s="19"/>
      <c r="D11" s="19">
        <v>19.8</v>
      </c>
      <c r="E11" s="19"/>
      <c r="F11" s="32"/>
      <c r="G11" s="32"/>
      <c r="H11" s="32"/>
      <c r="I11" s="32"/>
      <c r="J11" s="32"/>
      <c r="K11" s="32"/>
      <c r="L11" s="27"/>
      <c r="M11" s="27"/>
      <c r="N11" s="30"/>
      <c r="O11" s="27"/>
      <c r="P11" s="2"/>
      <c r="Q11" s="33">
        <f t="shared" ref="Q11:S11" si="4">C11+F11+I11+L11</f>
        <v>0</v>
      </c>
      <c r="R11" s="33">
        <f t="shared" si="4"/>
        <v>19.8</v>
      </c>
      <c r="S11" s="33">
        <f t="shared" si="4"/>
        <v>0</v>
      </c>
    </row>
    <row r="12" spans="1:19" ht="15.75" x14ac:dyDescent="0.25">
      <c r="A12" s="14" t="s">
        <v>63</v>
      </c>
      <c r="B12" s="36" t="s">
        <v>64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"/>
      <c r="Q12" s="33">
        <f t="shared" ref="Q12:S12" si="5">C12+F12+I12+L12</f>
        <v>0</v>
      </c>
      <c r="R12" s="33">
        <f t="shared" si="5"/>
        <v>0</v>
      </c>
      <c r="S12" s="33">
        <f t="shared" si="5"/>
        <v>0</v>
      </c>
    </row>
    <row r="13" spans="1:19" ht="15.75" customHeight="1" x14ac:dyDescent="0.25">
      <c r="A13" s="10" t="s">
        <v>65</v>
      </c>
      <c r="B13" s="51" t="s">
        <v>66</v>
      </c>
      <c r="C13" s="11">
        <f t="shared" ref="C13:N13" si="6">SUM(C14:C14)</f>
        <v>0</v>
      </c>
      <c r="D13" s="11">
        <f t="shared" si="6"/>
        <v>19.8</v>
      </c>
      <c r="E13" s="11">
        <f t="shared" si="6"/>
        <v>0</v>
      </c>
      <c r="F13" s="11">
        <f t="shared" si="6"/>
        <v>0</v>
      </c>
      <c r="G13" s="11">
        <f t="shared" si="6"/>
        <v>0</v>
      </c>
      <c r="H13" s="11">
        <f t="shared" si="6"/>
        <v>0</v>
      </c>
      <c r="I13" s="11">
        <f t="shared" si="6"/>
        <v>0</v>
      </c>
      <c r="J13" s="11">
        <f t="shared" si="6"/>
        <v>0</v>
      </c>
      <c r="K13" s="11">
        <f t="shared" si="6"/>
        <v>0</v>
      </c>
      <c r="L13" s="12">
        <f t="shared" si="6"/>
        <v>0</v>
      </c>
      <c r="M13" s="12">
        <f t="shared" si="6"/>
        <v>0</v>
      </c>
      <c r="N13" s="12">
        <f t="shared" si="6"/>
        <v>0</v>
      </c>
      <c r="O13" s="12"/>
      <c r="P13" s="2"/>
      <c r="Q13" s="11">
        <f>SUM(Q14:Q14)</f>
        <v>0</v>
      </c>
      <c r="R13" s="11">
        <f>SUM(R14:R14)</f>
        <v>19.8</v>
      </c>
      <c r="S13" s="11">
        <f>SUM(S14:S14)</f>
        <v>0</v>
      </c>
    </row>
    <row r="14" spans="1:19" ht="33.75" customHeight="1" x14ac:dyDescent="0.25">
      <c r="A14" s="25" t="s">
        <v>106</v>
      </c>
      <c r="B14" s="31" t="s">
        <v>107</v>
      </c>
      <c r="C14" s="19"/>
      <c r="D14" s="19">
        <v>19.8</v>
      </c>
      <c r="E14" s="19"/>
      <c r="F14" s="21"/>
      <c r="G14" s="21"/>
      <c r="H14" s="21"/>
      <c r="I14" s="21"/>
      <c r="J14" s="21"/>
      <c r="K14" s="21"/>
      <c r="L14" s="21"/>
      <c r="M14" s="21"/>
      <c r="N14" s="21"/>
      <c r="O14" s="43"/>
      <c r="P14" s="2"/>
      <c r="Q14" s="33">
        <f t="shared" ref="Q14" si="7">C14+F14+I14+L14</f>
        <v>0</v>
      </c>
      <c r="R14" s="33">
        <f t="shared" ref="R14:S14" si="8">D14+G14+J14+M14</f>
        <v>19.8</v>
      </c>
      <c r="S14" s="33">
        <f t="shared" si="8"/>
        <v>0</v>
      </c>
    </row>
  </sheetData>
  <mergeCells count="12">
    <mergeCell ref="Q6:S6"/>
    <mergeCell ref="A6:A7"/>
    <mergeCell ref="B6:B7"/>
    <mergeCell ref="C6:E6"/>
    <mergeCell ref="F6:H6"/>
    <mergeCell ref="I6:K6"/>
    <mergeCell ref="L6:N6"/>
    <mergeCell ref="A1:O1"/>
    <mergeCell ref="I2:K2"/>
    <mergeCell ref="N2:O2"/>
    <mergeCell ref="A4:O4"/>
    <mergeCell ref="O6:O7"/>
  </mergeCells>
  <conditionalFormatting sqref="B11">
    <cfRule type="notContainsBlanks" dxfId="37" priority="9" stopIfTrue="1">
      <formula>LEN(TRIM(B11))&gt;0</formula>
    </cfRule>
  </conditionalFormatting>
  <conditionalFormatting sqref="B11">
    <cfRule type="notContainsBlanks" dxfId="36" priority="8" stopIfTrue="1">
      <formula>LEN(TRIM(B11))&gt;0</formula>
    </cfRule>
  </conditionalFormatting>
  <conditionalFormatting sqref="B14">
    <cfRule type="notContainsBlanks" dxfId="35" priority="2" stopIfTrue="1">
      <formula>LEN(TRIM(B14))&gt;0</formula>
    </cfRule>
  </conditionalFormatting>
  <conditionalFormatting sqref="B14">
    <cfRule type="notContainsBlanks" dxfId="34" priority="1" stopIfTrue="1">
      <formula>LEN(TRIM(B14))&gt;0</formula>
    </cfRule>
  </conditionalFormatting>
  <pageMargins left="0.31496062992125984" right="0.31496062992125984" top="0.74803149606299213" bottom="0.15748031496062992" header="0.31496062992125984" footer="0.31496062992125984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8"/>
  <sheetViews>
    <sheetView tabSelected="1" zoomScale="75" zoomScaleNormal="75" workbookViewId="0">
      <selection activeCell="I5" sqref="I5:Q5"/>
    </sheetView>
  </sheetViews>
  <sheetFormatPr defaultRowHeight="15" x14ac:dyDescent="0.25"/>
  <cols>
    <col min="1" max="1" width="9.140625" style="2"/>
    <col min="2" max="2" width="79.28515625" style="2" customWidth="1"/>
    <col min="3" max="3" width="11.140625" style="2" customWidth="1"/>
    <col min="4" max="4" width="14" style="2" customWidth="1"/>
    <col min="5" max="5" width="12.5703125" style="2" customWidth="1"/>
    <col min="6" max="6" width="13.140625" style="2" customWidth="1"/>
    <col min="7" max="7" width="12.85546875" style="2" customWidth="1"/>
    <col min="8" max="8" width="12.42578125" style="2" customWidth="1"/>
    <col min="9" max="10" width="12.140625" style="2" customWidth="1"/>
    <col min="11" max="11" width="12.42578125" style="2" customWidth="1"/>
    <col min="12" max="13" width="13.5703125" style="2" hidden="1" customWidth="1"/>
    <col min="14" max="14" width="14.28515625" style="2" hidden="1" customWidth="1"/>
    <col min="15" max="15" width="18.28515625" style="2" hidden="1" customWidth="1"/>
    <col min="16" max="16" width="3" style="2" customWidth="1"/>
    <col min="17" max="18" width="13.5703125" style="2" customWidth="1"/>
    <col min="19" max="19" width="14.28515625" style="2" customWidth="1"/>
    <col min="20" max="257" width="9.140625" style="2"/>
    <col min="258" max="258" width="79.28515625" style="2" customWidth="1"/>
    <col min="259" max="260" width="11.140625" style="2" customWidth="1"/>
    <col min="261" max="261" width="15" style="2" customWidth="1"/>
    <col min="262" max="262" width="13.140625" style="2" customWidth="1"/>
    <col min="263" max="263" width="12.85546875" style="2" customWidth="1"/>
    <col min="264" max="264" width="12.42578125" style="2" customWidth="1"/>
    <col min="265" max="266" width="12.140625" style="2" customWidth="1"/>
    <col min="267" max="267" width="11.42578125" style="2" customWidth="1"/>
    <col min="268" max="271" width="0" style="2" hidden="1" customWidth="1"/>
    <col min="272" max="272" width="3" style="2" customWidth="1"/>
    <col min="273" max="274" width="13.5703125" style="2" customWidth="1"/>
    <col min="275" max="275" width="14.28515625" style="2" customWidth="1"/>
    <col min="276" max="513" width="9.140625" style="2"/>
    <col min="514" max="514" width="79.28515625" style="2" customWidth="1"/>
    <col min="515" max="516" width="11.140625" style="2" customWidth="1"/>
    <col min="517" max="517" width="15" style="2" customWidth="1"/>
    <col min="518" max="518" width="13.140625" style="2" customWidth="1"/>
    <col min="519" max="519" width="12.85546875" style="2" customWidth="1"/>
    <col min="520" max="520" width="12.42578125" style="2" customWidth="1"/>
    <col min="521" max="522" width="12.140625" style="2" customWidth="1"/>
    <col min="523" max="523" width="11.42578125" style="2" customWidth="1"/>
    <col min="524" max="527" width="0" style="2" hidden="1" customWidth="1"/>
    <col min="528" max="528" width="3" style="2" customWidth="1"/>
    <col min="529" max="530" width="13.5703125" style="2" customWidth="1"/>
    <col min="531" max="531" width="14.28515625" style="2" customWidth="1"/>
    <col min="532" max="769" width="9.140625" style="2"/>
    <col min="770" max="770" width="79.28515625" style="2" customWidth="1"/>
    <col min="771" max="772" width="11.140625" style="2" customWidth="1"/>
    <col min="773" max="773" width="15" style="2" customWidth="1"/>
    <col min="774" max="774" width="13.140625" style="2" customWidth="1"/>
    <col min="775" max="775" width="12.85546875" style="2" customWidth="1"/>
    <col min="776" max="776" width="12.42578125" style="2" customWidth="1"/>
    <col min="777" max="778" width="12.140625" style="2" customWidth="1"/>
    <col min="779" max="779" width="11.42578125" style="2" customWidth="1"/>
    <col min="780" max="783" width="0" style="2" hidden="1" customWidth="1"/>
    <col min="784" max="784" width="3" style="2" customWidth="1"/>
    <col min="785" max="786" width="13.5703125" style="2" customWidth="1"/>
    <col min="787" max="787" width="14.28515625" style="2" customWidth="1"/>
    <col min="788" max="1025" width="9.140625" style="2"/>
    <col min="1026" max="1026" width="79.28515625" style="2" customWidth="1"/>
    <col min="1027" max="1028" width="11.140625" style="2" customWidth="1"/>
    <col min="1029" max="1029" width="15" style="2" customWidth="1"/>
    <col min="1030" max="1030" width="13.140625" style="2" customWidth="1"/>
    <col min="1031" max="1031" width="12.85546875" style="2" customWidth="1"/>
    <col min="1032" max="1032" width="12.42578125" style="2" customWidth="1"/>
    <col min="1033" max="1034" width="12.140625" style="2" customWidth="1"/>
    <col min="1035" max="1035" width="11.42578125" style="2" customWidth="1"/>
    <col min="1036" max="1039" width="0" style="2" hidden="1" customWidth="1"/>
    <col min="1040" max="1040" width="3" style="2" customWidth="1"/>
    <col min="1041" max="1042" width="13.5703125" style="2" customWidth="1"/>
    <col min="1043" max="1043" width="14.28515625" style="2" customWidth="1"/>
    <col min="1044" max="1281" width="9.140625" style="2"/>
    <col min="1282" max="1282" width="79.28515625" style="2" customWidth="1"/>
    <col min="1283" max="1284" width="11.140625" style="2" customWidth="1"/>
    <col min="1285" max="1285" width="15" style="2" customWidth="1"/>
    <col min="1286" max="1286" width="13.140625" style="2" customWidth="1"/>
    <col min="1287" max="1287" width="12.85546875" style="2" customWidth="1"/>
    <col min="1288" max="1288" width="12.42578125" style="2" customWidth="1"/>
    <col min="1289" max="1290" width="12.140625" style="2" customWidth="1"/>
    <col min="1291" max="1291" width="11.42578125" style="2" customWidth="1"/>
    <col min="1292" max="1295" width="0" style="2" hidden="1" customWidth="1"/>
    <col min="1296" max="1296" width="3" style="2" customWidth="1"/>
    <col min="1297" max="1298" width="13.5703125" style="2" customWidth="1"/>
    <col min="1299" max="1299" width="14.28515625" style="2" customWidth="1"/>
    <col min="1300" max="1537" width="9.140625" style="2"/>
    <col min="1538" max="1538" width="79.28515625" style="2" customWidth="1"/>
    <col min="1539" max="1540" width="11.140625" style="2" customWidth="1"/>
    <col min="1541" max="1541" width="15" style="2" customWidth="1"/>
    <col min="1542" max="1542" width="13.140625" style="2" customWidth="1"/>
    <col min="1543" max="1543" width="12.85546875" style="2" customWidth="1"/>
    <col min="1544" max="1544" width="12.42578125" style="2" customWidth="1"/>
    <col min="1545" max="1546" width="12.140625" style="2" customWidth="1"/>
    <col min="1547" max="1547" width="11.42578125" style="2" customWidth="1"/>
    <col min="1548" max="1551" width="0" style="2" hidden="1" customWidth="1"/>
    <col min="1552" max="1552" width="3" style="2" customWidth="1"/>
    <col min="1553" max="1554" width="13.5703125" style="2" customWidth="1"/>
    <col min="1555" max="1555" width="14.28515625" style="2" customWidth="1"/>
    <col min="1556" max="1793" width="9.140625" style="2"/>
    <col min="1794" max="1794" width="79.28515625" style="2" customWidth="1"/>
    <col min="1795" max="1796" width="11.140625" style="2" customWidth="1"/>
    <col min="1797" max="1797" width="15" style="2" customWidth="1"/>
    <col min="1798" max="1798" width="13.140625" style="2" customWidth="1"/>
    <col min="1799" max="1799" width="12.85546875" style="2" customWidth="1"/>
    <col min="1800" max="1800" width="12.42578125" style="2" customWidth="1"/>
    <col min="1801" max="1802" width="12.140625" style="2" customWidth="1"/>
    <col min="1803" max="1803" width="11.42578125" style="2" customWidth="1"/>
    <col min="1804" max="1807" width="0" style="2" hidden="1" customWidth="1"/>
    <col min="1808" max="1808" width="3" style="2" customWidth="1"/>
    <col min="1809" max="1810" width="13.5703125" style="2" customWidth="1"/>
    <col min="1811" max="1811" width="14.28515625" style="2" customWidth="1"/>
    <col min="1812" max="2049" width="9.140625" style="2"/>
    <col min="2050" max="2050" width="79.28515625" style="2" customWidth="1"/>
    <col min="2051" max="2052" width="11.140625" style="2" customWidth="1"/>
    <col min="2053" max="2053" width="15" style="2" customWidth="1"/>
    <col min="2054" max="2054" width="13.140625" style="2" customWidth="1"/>
    <col min="2055" max="2055" width="12.85546875" style="2" customWidth="1"/>
    <col min="2056" max="2056" width="12.42578125" style="2" customWidth="1"/>
    <col min="2057" max="2058" width="12.140625" style="2" customWidth="1"/>
    <col min="2059" max="2059" width="11.42578125" style="2" customWidth="1"/>
    <col min="2060" max="2063" width="0" style="2" hidden="1" customWidth="1"/>
    <col min="2064" max="2064" width="3" style="2" customWidth="1"/>
    <col min="2065" max="2066" width="13.5703125" style="2" customWidth="1"/>
    <col min="2067" max="2067" width="14.28515625" style="2" customWidth="1"/>
    <col min="2068" max="2305" width="9.140625" style="2"/>
    <col min="2306" max="2306" width="79.28515625" style="2" customWidth="1"/>
    <col min="2307" max="2308" width="11.140625" style="2" customWidth="1"/>
    <col min="2309" max="2309" width="15" style="2" customWidth="1"/>
    <col min="2310" max="2310" width="13.140625" style="2" customWidth="1"/>
    <col min="2311" max="2311" width="12.85546875" style="2" customWidth="1"/>
    <col min="2312" max="2312" width="12.42578125" style="2" customWidth="1"/>
    <col min="2313" max="2314" width="12.140625" style="2" customWidth="1"/>
    <col min="2315" max="2315" width="11.42578125" style="2" customWidth="1"/>
    <col min="2316" max="2319" width="0" style="2" hidden="1" customWidth="1"/>
    <col min="2320" max="2320" width="3" style="2" customWidth="1"/>
    <col min="2321" max="2322" width="13.5703125" style="2" customWidth="1"/>
    <col min="2323" max="2323" width="14.28515625" style="2" customWidth="1"/>
    <col min="2324" max="2561" width="9.140625" style="2"/>
    <col min="2562" max="2562" width="79.28515625" style="2" customWidth="1"/>
    <col min="2563" max="2564" width="11.140625" style="2" customWidth="1"/>
    <col min="2565" max="2565" width="15" style="2" customWidth="1"/>
    <col min="2566" max="2566" width="13.140625" style="2" customWidth="1"/>
    <col min="2567" max="2567" width="12.85546875" style="2" customWidth="1"/>
    <col min="2568" max="2568" width="12.42578125" style="2" customWidth="1"/>
    <col min="2569" max="2570" width="12.140625" style="2" customWidth="1"/>
    <col min="2571" max="2571" width="11.42578125" style="2" customWidth="1"/>
    <col min="2572" max="2575" width="0" style="2" hidden="1" customWidth="1"/>
    <col min="2576" max="2576" width="3" style="2" customWidth="1"/>
    <col min="2577" max="2578" width="13.5703125" style="2" customWidth="1"/>
    <col min="2579" max="2579" width="14.28515625" style="2" customWidth="1"/>
    <col min="2580" max="2817" width="9.140625" style="2"/>
    <col min="2818" max="2818" width="79.28515625" style="2" customWidth="1"/>
    <col min="2819" max="2820" width="11.140625" style="2" customWidth="1"/>
    <col min="2821" max="2821" width="15" style="2" customWidth="1"/>
    <col min="2822" max="2822" width="13.140625" style="2" customWidth="1"/>
    <col min="2823" max="2823" width="12.85546875" style="2" customWidth="1"/>
    <col min="2824" max="2824" width="12.42578125" style="2" customWidth="1"/>
    <col min="2825" max="2826" width="12.140625" style="2" customWidth="1"/>
    <col min="2827" max="2827" width="11.42578125" style="2" customWidth="1"/>
    <col min="2828" max="2831" width="0" style="2" hidden="1" customWidth="1"/>
    <col min="2832" max="2832" width="3" style="2" customWidth="1"/>
    <col min="2833" max="2834" width="13.5703125" style="2" customWidth="1"/>
    <col min="2835" max="2835" width="14.28515625" style="2" customWidth="1"/>
    <col min="2836" max="3073" width="9.140625" style="2"/>
    <col min="3074" max="3074" width="79.28515625" style="2" customWidth="1"/>
    <col min="3075" max="3076" width="11.140625" style="2" customWidth="1"/>
    <col min="3077" max="3077" width="15" style="2" customWidth="1"/>
    <col min="3078" max="3078" width="13.140625" style="2" customWidth="1"/>
    <col min="3079" max="3079" width="12.85546875" style="2" customWidth="1"/>
    <col min="3080" max="3080" width="12.42578125" style="2" customWidth="1"/>
    <col min="3081" max="3082" width="12.140625" style="2" customWidth="1"/>
    <col min="3083" max="3083" width="11.42578125" style="2" customWidth="1"/>
    <col min="3084" max="3087" width="0" style="2" hidden="1" customWidth="1"/>
    <col min="3088" max="3088" width="3" style="2" customWidth="1"/>
    <col min="3089" max="3090" width="13.5703125" style="2" customWidth="1"/>
    <col min="3091" max="3091" width="14.28515625" style="2" customWidth="1"/>
    <col min="3092" max="3329" width="9.140625" style="2"/>
    <col min="3330" max="3330" width="79.28515625" style="2" customWidth="1"/>
    <col min="3331" max="3332" width="11.140625" style="2" customWidth="1"/>
    <col min="3333" max="3333" width="15" style="2" customWidth="1"/>
    <col min="3334" max="3334" width="13.140625" style="2" customWidth="1"/>
    <col min="3335" max="3335" width="12.85546875" style="2" customWidth="1"/>
    <col min="3336" max="3336" width="12.42578125" style="2" customWidth="1"/>
    <col min="3337" max="3338" width="12.140625" style="2" customWidth="1"/>
    <col min="3339" max="3339" width="11.42578125" style="2" customWidth="1"/>
    <col min="3340" max="3343" width="0" style="2" hidden="1" customWidth="1"/>
    <col min="3344" max="3344" width="3" style="2" customWidth="1"/>
    <col min="3345" max="3346" width="13.5703125" style="2" customWidth="1"/>
    <col min="3347" max="3347" width="14.28515625" style="2" customWidth="1"/>
    <col min="3348" max="3585" width="9.140625" style="2"/>
    <col min="3586" max="3586" width="79.28515625" style="2" customWidth="1"/>
    <col min="3587" max="3588" width="11.140625" style="2" customWidth="1"/>
    <col min="3589" max="3589" width="15" style="2" customWidth="1"/>
    <col min="3590" max="3590" width="13.140625" style="2" customWidth="1"/>
    <col min="3591" max="3591" width="12.85546875" style="2" customWidth="1"/>
    <col min="3592" max="3592" width="12.42578125" style="2" customWidth="1"/>
    <col min="3593" max="3594" width="12.140625" style="2" customWidth="1"/>
    <col min="3595" max="3595" width="11.42578125" style="2" customWidth="1"/>
    <col min="3596" max="3599" width="0" style="2" hidden="1" customWidth="1"/>
    <col min="3600" max="3600" width="3" style="2" customWidth="1"/>
    <col min="3601" max="3602" width="13.5703125" style="2" customWidth="1"/>
    <col min="3603" max="3603" width="14.28515625" style="2" customWidth="1"/>
    <col min="3604" max="3841" width="9.140625" style="2"/>
    <col min="3842" max="3842" width="79.28515625" style="2" customWidth="1"/>
    <col min="3843" max="3844" width="11.140625" style="2" customWidth="1"/>
    <col min="3845" max="3845" width="15" style="2" customWidth="1"/>
    <col min="3846" max="3846" width="13.140625" style="2" customWidth="1"/>
    <col min="3847" max="3847" width="12.85546875" style="2" customWidth="1"/>
    <col min="3848" max="3848" width="12.42578125" style="2" customWidth="1"/>
    <col min="3849" max="3850" width="12.140625" style="2" customWidth="1"/>
    <col min="3851" max="3851" width="11.42578125" style="2" customWidth="1"/>
    <col min="3852" max="3855" width="0" style="2" hidden="1" customWidth="1"/>
    <col min="3856" max="3856" width="3" style="2" customWidth="1"/>
    <col min="3857" max="3858" width="13.5703125" style="2" customWidth="1"/>
    <col min="3859" max="3859" width="14.28515625" style="2" customWidth="1"/>
    <col min="3860" max="4097" width="9.140625" style="2"/>
    <col min="4098" max="4098" width="79.28515625" style="2" customWidth="1"/>
    <col min="4099" max="4100" width="11.140625" style="2" customWidth="1"/>
    <col min="4101" max="4101" width="15" style="2" customWidth="1"/>
    <col min="4102" max="4102" width="13.140625" style="2" customWidth="1"/>
    <col min="4103" max="4103" width="12.85546875" style="2" customWidth="1"/>
    <col min="4104" max="4104" width="12.42578125" style="2" customWidth="1"/>
    <col min="4105" max="4106" width="12.140625" style="2" customWidth="1"/>
    <col min="4107" max="4107" width="11.42578125" style="2" customWidth="1"/>
    <col min="4108" max="4111" width="0" style="2" hidden="1" customWidth="1"/>
    <col min="4112" max="4112" width="3" style="2" customWidth="1"/>
    <col min="4113" max="4114" width="13.5703125" style="2" customWidth="1"/>
    <col min="4115" max="4115" width="14.28515625" style="2" customWidth="1"/>
    <col min="4116" max="4353" width="9.140625" style="2"/>
    <col min="4354" max="4354" width="79.28515625" style="2" customWidth="1"/>
    <col min="4355" max="4356" width="11.140625" style="2" customWidth="1"/>
    <col min="4357" max="4357" width="15" style="2" customWidth="1"/>
    <col min="4358" max="4358" width="13.140625" style="2" customWidth="1"/>
    <col min="4359" max="4359" width="12.85546875" style="2" customWidth="1"/>
    <col min="4360" max="4360" width="12.42578125" style="2" customWidth="1"/>
    <col min="4361" max="4362" width="12.140625" style="2" customWidth="1"/>
    <col min="4363" max="4363" width="11.42578125" style="2" customWidth="1"/>
    <col min="4364" max="4367" width="0" style="2" hidden="1" customWidth="1"/>
    <col min="4368" max="4368" width="3" style="2" customWidth="1"/>
    <col min="4369" max="4370" width="13.5703125" style="2" customWidth="1"/>
    <col min="4371" max="4371" width="14.28515625" style="2" customWidth="1"/>
    <col min="4372" max="4609" width="9.140625" style="2"/>
    <col min="4610" max="4610" width="79.28515625" style="2" customWidth="1"/>
    <col min="4611" max="4612" width="11.140625" style="2" customWidth="1"/>
    <col min="4613" max="4613" width="15" style="2" customWidth="1"/>
    <col min="4614" max="4614" width="13.140625" style="2" customWidth="1"/>
    <col min="4615" max="4615" width="12.85546875" style="2" customWidth="1"/>
    <col min="4616" max="4616" width="12.42578125" style="2" customWidth="1"/>
    <col min="4617" max="4618" width="12.140625" style="2" customWidth="1"/>
    <col min="4619" max="4619" width="11.42578125" style="2" customWidth="1"/>
    <col min="4620" max="4623" width="0" style="2" hidden="1" customWidth="1"/>
    <col min="4624" max="4624" width="3" style="2" customWidth="1"/>
    <col min="4625" max="4626" width="13.5703125" style="2" customWidth="1"/>
    <col min="4627" max="4627" width="14.28515625" style="2" customWidth="1"/>
    <col min="4628" max="4865" width="9.140625" style="2"/>
    <col min="4866" max="4866" width="79.28515625" style="2" customWidth="1"/>
    <col min="4867" max="4868" width="11.140625" style="2" customWidth="1"/>
    <col min="4869" max="4869" width="15" style="2" customWidth="1"/>
    <col min="4870" max="4870" width="13.140625" style="2" customWidth="1"/>
    <col min="4871" max="4871" width="12.85546875" style="2" customWidth="1"/>
    <col min="4872" max="4872" width="12.42578125" style="2" customWidth="1"/>
    <col min="4873" max="4874" width="12.140625" style="2" customWidth="1"/>
    <col min="4875" max="4875" width="11.42578125" style="2" customWidth="1"/>
    <col min="4876" max="4879" width="0" style="2" hidden="1" customWidth="1"/>
    <col min="4880" max="4880" width="3" style="2" customWidth="1"/>
    <col min="4881" max="4882" width="13.5703125" style="2" customWidth="1"/>
    <col min="4883" max="4883" width="14.28515625" style="2" customWidth="1"/>
    <col min="4884" max="5121" width="9.140625" style="2"/>
    <col min="5122" max="5122" width="79.28515625" style="2" customWidth="1"/>
    <col min="5123" max="5124" width="11.140625" style="2" customWidth="1"/>
    <col min="5125" max="5125" width="15" style="2" customWidth="1"/>
    <col min="5126" max="5126" width="13.140625" style="2" customWidth="1"/>
    <col min="5127" max="5127" width="12.85546875" style="2" customWidth="1"/>
    <col min="5128" max="5128" width="12.42578125" style="2" customWidth="1"/>
    <col min="5129" max="5130" width="12.140625" style="2" customWidth="1"/>
    <col min="5131" max="5131" width="11.42578125" style="2" customWidth="1"/>
    <col min="5132" max="5135" width="0" style="2" hidden="1" customWidth="1"/>
    <col min="5136" max="5136" width="3" style="2" customWidth="1"/>
    <col min="5137" max="5138" width="13.5703125" style="2" customWidth="1"/>
    <col min="5139" max="5139" width="14.28515625" style="2" customWidth="1"/>
    <col min="5140" max="5377" width="9.140625" style="2"/>
    <col min="5378" max="5378" width="79.28515625" style="2" customWidth="1"/>
    <col min="5379" max="5380" width="11.140625" style="2" customWidth="1"/>
    <col min="5381" max="5381" width="15" style="2" customWidth="1"/>
    <col min="5382" max="5382" width="13.140625" style="2" customWidth="1"/>
    <col min="5383" max="5383" width="12.85546875" style="2" customWidth="1"/>
    <col min="5384" max="5384" width="12.42578125" style="2" customWidth="1"/>
    <col min="5385" max="5386" width="12.140625" style="2" customWidth="1"/>
    <col min="5387" max="5387" width="11.42578125" style="2" customWidth="1"/>
    <col min="5388" max="5391" width="0" style="2" hidden="1" customWidth="1"/>
    <col min="5392" max="5392" width="3" style="2" customWidth="1"/>
    <col min="5393" max="5394" width="13.5703125" style="2" customWidth="1"/>
    <col min="5395" max="5395" width="14.28515625" style="2" customWidth="1"/>
    <col min="5396" max="5633" width="9.140625" style="2"/>
    <col min="5634" max="5634" width="79.28515625" style="2" customWidth="1"/>
    <col min="5635" max="5636" width="11.140625" style="2" customWidth="1"/>
    <col min="5637" max="5637" width="15" style="2" customWidth="1"/>
    <col min="5638" max="5638" width="13.140625" style="2" customWidth="1"/>
    <col min="5639" max="5639" width="12.85546875" style="2" customWidth="1"/>
    <col min="5640" max="5640" width="12.42578125" style="2" customWidth="1"/>
    <col min="5641" max="5642" width="12.140625" style="2" customWidth="1"/>
    <col min="5643" max="5643" width="11.42578125" style="2" customWidth="1"/>
    <col min="5644" max="5647" width="0" style="2" hidden="1" customWidth="1"/>
    <col min="5648" max="5648" width="3" style="2" customWidth="1"/>
    <col min="5649" max="5650" width="13.5703125" style="2" customWidth="1"/>
    <col min="5651" max="5651" width="14.28515625" style="2" customWidth="1"/>
    <col min="5652" max="5889" width="9.140625" style="2"/>
    <col min="5890" max="5890" width="79.28515625" style="2" customWidth="1"/>
    <col min="5891" max="5892" width="11.140625" style="2" customWidth="1"/>
    <col min="5893" max="5893" width="15" style="2" customWidth="1"/>
    <col min="5894" max="5894" width="13.140625" style="2" customWidth="1"/>
    <col min="5895" max="5895" width="12.85546875" style="2" customWidth="1"/>
    <col min="5896" max="5896" width="12.42578125" style="2" customWidth="1"/>
    <col min="5897" max="5898" width="12.140625" style="2" customWidth="1"/>
    <col min="5899" max="5899" width="11.42578125" style="2" customWidth="1"/>
    <col min="5900" max="5903" width="0" style="2" hidden="1" customWidth="1"/>
    <col min="5904" max="5904" width="3" style="2" customWidth="1"/>
    <col min="5905" max="5906" width="13.5703125" style="2" customWidth="1"/>
    <col min="5907" max="5907" width="14.28515625" style="2" customWidth="1"/>
    <col min="5908" max="6145" width="9.140625" style="2"/>
    <col min="6146" max="6146" width="79.28515625" style="2" customWidth="1"/>
    <col min="6147" max="6148" width="11.140625" style="2" customWidth="1"/>
    <col min="6149" max="6149" width="15" style="2" customWidth="1"/>
    <col min="6150" max="6150" width="13.140625" style="2" customWidth="1"/>
    <col min="6151" max="6151" width="12.85546875" style="2" customWidth="1"/>
    <col min="6152" max="6152" width="12.42578125" style="2" customWidth="1"/>
    <col min="6153" max="6154" width="12.140625" style="2" customWidth="1"/>
    <col min="6155" max="6155" width="11.42578125" style="2" customWidth="1"/>
    <col min="6156" max="6159" width="0" style="2" hidden="1" customWidth="1"/>
    <col min="6160" max="6160" width="3" style="2" customWidth="1"/>
    <col min="6161" max="6162" width="13.5703125" style="2" customWidth="1"/>
    <col min="6163" max="6163" width="14.28515625" style="2" customWidth="1"/>
    <col min="6164" max="6401" width="9.140625" style="2"/>
    <col min="6402" max="6402" width="79.28515625" style="2" customWidth="1"/>
    <col min="6403" max="6404" width="11.140625" style="2" customWidth="1"/>
    <col min="6405" max="6405" width="15" style="2" customWidth="1"/>
    <col min="6406" max="6406" width="13.140625" style="2" customWidth="1"/>
    <col min="6407" max="6407" width="12.85546875" style="2" customWidth="1"/>
    <col min="6408" max="6408" width="12.42578125" style="2" customWidth="1"/>
    <col min="6409" max="6410" width="12.140625" style="2" customWidth="1"/>
    <col min="6411" max="6411" width="11.42578125" style="2" customWidth="1"/>
    <col min="6412" max="6415" width="0" style="2" hidden="1" customWidth="1"/>
    <col min="6416" max="6416" width="3" style="2" customWidth="1"/>
    <col min="6417" max="6418" width="13.5703125" style="2" customWidth="1"/>
    <col min="6419" max="6419" width="14.28515625" style="2" customWidth="1"/>
    <col min="6420" max="6657" width="9.140625" style="2"/>
    <col min="6658" max="6658" width="79.28515625" style="2" customWidth="1"/>
    <col min="6659" max="6660" width="11.140625" style="2" customWidth="1"/>
    <col min="6661" max="6661" width="15" style="2" customWidth="1"/>
    <col min="6662" max="6662" width="13.140625" style="2" customWidth="1"/>
    <col min="6663" max="6663" width="12.85546875" style="2" customWidth="1"/>
    <col min="6664" max="6664" width="12.42578125" style="2" customWidth="1"/>
    <col min="6665" max="6666" width="12.140625" style="2" customWidth="1"/>
    <col min="6667" max="6667" width="11.42578125" style="2" customWidth="1"/>
    <col min="6668" max="6671" width="0" style="2" hidden="1" customWidth="1"/>
    <col min="6672" max="6672" width="3" style="2" customWidth="1"/>
    <col min="6673" max="6674" width="13.5703125" style="2" customWidth="1"/>
    <col min="6675" max="6675" width="14.28515625" style="2" customWidth="1"/>
    <col min="6676" max="6913" width="9.140625" style="2"/>
    <col min="6914" max="6914" width="79.28515625" style="2" customWidth="1"/>
    <col min="6915" max="6916" width="11.140625" style="2" customWidth="1"/>
    <col min="6917" max="6917" width="15" style="2" customWidth="1"/>
    <col min="6918" max="6918" width="13.140625" style="2" customWidth="1"/>
    <col min="6919" max="6919" width="12.85546875" style="2" customWidth="1"/>
    <col min="6920" max="6920" width="12.42578125" style="2" customWidth="1"/>
    <col min="6921" max="6922" width="12.140625" style="2" customWidth="1"/>
    <col min="6923" max="6923" width="11.42578125" style="2" customWidth="1"/>
    <col min="6924" max="6927" width="0" style="2" hidden="1" customWidth="1"/>
    <col min="6928" max="6928" width="3" style="2" customWidth="1"/>
    <col min="6929" max="6930" width="13.5703125" style="2" customWidth="1"/>
    <col min="6931" max="6931" width="14.28515625" style="2" customWidth="1"/>
    <col min="6932" max="7169" width="9.140625" style="2"/>
    <col min="7170" max="7170" width="79.28515625" style="2" customWidth="1"/>
    <col min="7171" max="7172" width="11.140625" style="2" customWidth="1"/>
    <col min="7173" max="7173" width="15" style="2" customWidth="1"/>
    <col min="7174" max="7174" width="13.140625" style="2" customWidth="1"/>
    <col min="7175" max="7175" width="12.85546875" style="2" customWidth="1"/>
    <col min="7176" max="7176" width="12.42578125" style="2" customWidth="1"/>
    <col min="7177" max="7178" width="12.140625" style="2" customWidth="1"/>
    <col min="7179" max="7179" width="11.42578125" style="2" customWidth="1"/>
    <col min="7180" max="7183" width="0" style="2" hidden="1" customWidth="1"/>
    <col min="7184" max="7184" width="3" style="2" customWidth="1"/>
    <col min="7185" max="7186" width="13.5703125" style="2" customWidth="1"/>
    <col min="7187" max="7187" width="14.28515625" style="2" customWidth="1"/>
    <col min="7188" max="7425" width="9.140625" style="2"/>
    <col min="7426" max="7426" width="79.28515625" style="2" customWidth="1"/>
    <col min="7427" max="7428" width="11.140625" style="2" customWidth="1"/>
    <col min="7429" max="7429" width="15" style="2" customWidth="1"/>
    <col min="7430" max="7430" width="13.140625" style="2" customWidth="1"/>
    <col min="7431" max="7431" width="12.85546875" style="2" customWidth="1"/>
    <col min="7432" max="7432" width="12.42578125" style="2" customWidth="1"/>
    <col min="7433" max="7434" width="12.140625" style="2" customWidth="1"/>
    <col min="7435" max="7435" width="11.42578125" style="2" customWidth="1"/>
    <col min="7436" max="7439" width="0" style="2" hidden="1" customWidth="1"/>
    <col min="7440" max="7440" width="3" style="2" customWidth="1"/>
    <col min="7441" max="7442" width="13.5703125" style="2" customWidth="1"/>
    <col min="7443" max="7443" width="14.28515625" style="2" customWidth="1"/>
    <col min="7444" max="7681" width="9.140625" style="2"/>
    <col min="7682" max="7682" width="79.28515625" style="2" customWidth="1"/>
    <col min="7683" max="7684" width="11.140625" style="2" customWidth="1"/>
    <col min="7685" max="7685" width="15" style="2" customWidth="1"/>
    <col min="7686" max="7686" width="13.140625" style="2" customWidth="1"/>
    <col min="7687" max="7687" width="12.85546875" style="2" customWidth="1"/>
    <col min="7688" max="7688" width="12.42578125" style="2" customWidth="1"/>
    <col min="7689" max="7690" width="12.140625" style="2" customWidth="1"/>
    <col min="7691" max="7691" width="11.42578125" style="2" customWidth="1"/>
    <col min="7692" max="7695" width="0" style="2" hidden="1" customWidth="1"/>
    <col min="7696" max="7696" width="3" style="2" customWidth="1"/>
    <col min="7697" max="7698" width="13.5703125" style="2" customWidth="1"/>
    <col min="7699" max="7699" width="14.28515625" style="2" customWidth="1"/>
    <col min="7700" max="7937" width="9.140625" style="2"/>
    <col min="7938" max="7938" width="79.28515625" style="2" customWidth="1"/>
    <col min="7939" max="7940" width="11.140625" style="2" customWidth="1"/>
    <col min="7941" max="7941" width="15" style="2" customWidth="1"/>
    <col min="7942" max="7942" width="13.140625" style="2" customWidth="1"/>
    <col min="7943" max="7943" width="12.85546875" style="2" customWidth="1"/>
    <col min="7944" max="7944" width="12.42578125" style="2" customWidth="1"/>
    <col min="7945" max="7946" width="12.140625" style="2" customWidth="1"/>
    <col min="7947" max="7947" width="11.42578125" style="2" customWidth="1"/>
    <col min="7948" max="7951" width="0" style="2" hidden="1" customWidth="1"/>
    <col min="7952" max="7952" width="3" style="2" customWidth="1"/>
    <col min="7953" max="7954" width="13.5703125" style="2" customWidth="1"/>
    <col min="7955" max="7955" width="14.28515625" style="2" customWidth="1"/>
    <col min="7956" max="8193" width="9.140625" style="2"/>
    <col min="8194" max="8194" width="79.28515625" style="2" customWidth="1"/>
    <col min="8195" max="8196" width="11.140625" style="2" customWidth="1"/>
    <col min="8197" max="8197" width="15" style="2" customWidth="1"/>
    <col min="8198" max="8198" width="13.140625" style="2" customWidth="1"/>
    <col min="8199" max="8199" width="12.85546875" style="2" customWidth="1"/>
    <col min="8200" max="8200" width="12.42578125" style="2" customWidth="1"/>
    <col min="8201" max="8202" width="12.140625" style="2" customWidth="1"/>
    <col min="8203" max="8203" width="11.42578125" style="2" customWidth="1"/>
    <col min="8204" max="8207" width="0" style="2" hidden="1" customWidth="1"/>
    <col min="8208" max="8208" width="3" style="2" customWidth="1"/>
    <col min="8209" max="8210" width="13.5703125" style="2" customWidth="1"/>
    <col min="8211" max="8211" width="14.28515625" style="2" customWidth="1"/>
    <col min="8212" max="8449" width="9.140625" style="2"/>
    <col min="8450" max="8450" width="79.28515625" style="2" customWidth="1"/>
    <col min="8451" max="8452" width="11.140625" style="2" customWidth="1"/>
    <col min="8453" max="8453" width="15" style="2" customWidth="1"/>
    <col min="8454" max="8454" width="13.140625" style="2" customWidth="1"/>
    <col min="8455" max="8455" width="12.85546875" style="2" customWidth="1"/>
    <col min="8456" max="8456" width="12.42578125" style="2" customWidth="1"/>
    <col min="8457" max="8458" width="12.140625" style="2" customWidth="1"/>
    <col min="8459" max="8459" width="11.42578125" style="2" customWidth="1"/>
    <col min="8460" max="8463" width="0" style="2" hidden="1" customWidth="1"/>
    <col min="8464" max="8464" width="3" style="2" customWidth="1"/>
    <col min="8465" max="8466" width="13.5703125" style="2" customWidth="1"/>
    <col min="8467" max="8467" width="14.28515625" style="2" customWidth="1"/>
    <col min="8468" max="8705" width="9.140625" style="2"/>
    <col min="8706" max="8706" width="79.28515625" style="2" customWidth="1"/>
    <col min="8707" max="8708" width="11.140625" style="2" customWidth="1"/>
    <col min="8709" max="8709" width="15" style="2" customWidth="1"/>
    <col min="8710" max="8710" width="13.140625" style="2" customWidth="1"/>
    <col min="8711" max="8711" width="12.85546875" style="2" customWidth="1"/>
    <col min="8712" max="8712" width="12.42578125" style="2" customWidth="1"/>
    <col min="8713" max="8714" width="12.140625" style="2" customWidth="1"/>
    <col min="8715" max="8715" width="11.42578125" style="2" customWidth="1"/>
    <col min="8716" max="8719" width="0" style="2" hidden="1" customWidth="1"/>
    <col min="8720" max="8720" width="3" style="2" customWidth="1"/>
    <col min="8721" max="8722" width="13.5703125" style="2" customWidth="1"/>
    <col min="8723" max="8723" width="14.28515625" style="2" customWidth="1"/>
    <col min="8724" max="8961" width="9.140625" style="2"/>
    <col min="8962" max="8962" width="79.28515625" style="2" customWidth="1"/>
    <col min="8963" max="8964" width="11.140625" style="2" customWidth="1"/>
    <col min="8965" max="8965" width="15" style="2" customWidth="1"/>
    <col min="8966" max="8966" width="13.140625" style="2" customWidth="1"/>
    <col min="8967" max="8967" width="12.85546875" style="2" customWidth="1"/>
    <col min="8968" max="8968" width="12.42578125" style="2" customWidth="1"/>
    <col min="8969" max="8970" width="12.140625" style="2" customWidth="1"/>
    <col min="8971" max="8971" width="11.42578125" style="2" customWidth="1"/>
    <col min="8972" max="8975" width="0" style="2" hidden="1" customWidth="1"/>
    <col min="8976" max="8976" width="3" style="2" customWidth="1"/>
    <col min="8977" max="8978" width="13.5703125" style="2" customWidth="1"/>
    <col min="8979" max="8979" width="14.28515625" style="2" customWidth="1"/>
    <col min="8980" max="9217" width="9.140625" style="2"/>
    <col min="9218" max="9218" width="79.28515625" style="2" customWidth="1"/>
    <col min="9219" max="9220" width="11.140625" style="2" customWidth="1"/>
    <col min="9221" max="9221" width="15" style="2" customWidth="1"/>
    <col min="9222" max="9222" width="13.140625" style="2" customWidth="1"/>
    <col min="9223" max="9223" width="12.85546875" style="2" customWidth="1"/>
    <col min="9224" max="9224" width="12.42578125" style="2" customWidth="1"/>
    <col min="9225" max="9226" width="12.140625" style="2" customWidth="1"/>
    <col min="9227" max="9227" width="11.42578125" style="2" customWidth="1"/>
    <col min="9228" max="9231" width="0" style="2" hidden="1" customWidth="1"/>
    <col min="9232" max="9232" width="3" style="2" customWidth="1"/>
    <col min="9233" max="9234" width="13.5703125" style="2" customWidth="1"/>
    <col min="9235" max="9235" width="14.28515625" style="2" customWidth="1"/>
    <col min="9236" max="9473" width="9.140625" style="2"/>
    <col min="9474" max="9474" width="79.28515625" style="2" customWidth="1"/>
    <col min="9475" max="9476" width="11.140625" style="2" customWidth="1"/>
    <col min="9477" max="9477" width="15" style="2" customWidth="1"/>
    <col min="9478" max="9478" width="13.140625" style="2" customWidth="1"/>
    <col min="9479" max="9479" width="12.85546875" style="2" customWidth="1"/>
    <col min="9480" max="9480" width="12.42578125" style="2" customWidth="1"/>
    <col min="9481" max="9482" width="12.140625" style="2" customWidth="1"/>
    <col min="9483" max="9483" width="11.42578125" style="2" customWidth="1"/>
    <col min="9484" max="9487" width="0" style="2" hidden="1" customWidth="1"/>
    <col min="9488" max="9488" width="3" style="2" customWidth="1"/>
    <col min="9489" max="9490" width="13.5703125" style="2" customWidth="1"/>
    <col min="9491" max="9491" width="14.28515625" style="2" customWidth="1"/>
    <col min="9492" max="9729" width="9.140625" style="2"/>
    <col min="9730" max="9730" width="79.28515625" style="2" customWidth="1"/>
    <col min="9731" max="9732" width="11.140625" style="2" customWidth="1"/>
    <col min="9733" max="9733" width="15" style="2" customWidth="1"/>
    <col min="9734" max="9734" width="13.140625" style="2" customWidth="1"/>
    <col min="9735" max="9735" width="12.85546875" style="2" customWidth="1"/>
    <col min="9736" max="9736" width="12.42578125" style="2" customWidth="1"/>
    <col min="9737" max="9738" width="12.140625" style="2" customWidth="1"/>
    <col min="9739" max="9739" width="11.42578125" style="2" customWidth="1"/>
    <col min="9740" max="9743" width="0" style="2" hidden="1" customWidth="1"/>
    <col min="9744" max="9744" width="3" style="2" customWidth="1"/>
    <col min="9745" max="9746" width="13.5703125" style="2" customWidth="1"/>
    <col min="9747" max="9747" width="14.28515625" style="2" customWidth="1"/>
    <col min="9748" max="9985" width="9.140625" style="2"/>
    <col min="9986" max="9986" width="79.28515625" style="2" customWidth="1"/>
    <col min="9987" max="9988" width="11.140625" style="2" customWidth="1"/>
    <col min="9989" max="9989" width="15" style="2" customWidth="1"/>
    <col min="9990" max="9990" width="13.140625" style="2" customWidth="1"/>
    <col min="9991" max="9991" width="12.85546875" style="2" customWidth="1"/>
    <col min="9992" max="9992" width="12.42578125" style="2" customWidth="1"/>
    <col min="9993" max="9994" width="12.140625" style="2" customWidth="1"/>
    <col min="9995" max="9995" width="11.42578125" style="2" customWidth="1"/>
    <col min="9996" max="9999" width="0" style="2" hidden="1" customWidth="1"/>
    <col min="10000" max="10000" width="3" style="2" customWidth="1"/>
    <col min="10001" max="10002" width="13.5703125" style="2" customWidth="1"/>
    <col min="10003" max="10003" width="14.28515625" style="2" customWidth="1"/>
    <col min="10004" max="10241" width="9.140625" style="2"/>
    <col min="10242" max="10242" width="79.28515625" style="2" customWidth="1"/>
    <col min="10243" max="10244" width="11.140625" style="2" customWidth="1"/>
    <col min="10245" max="10245" width="15" style="2" customWidth="1"/>
    <col min="10246" max="10246" width="13.140625" style="2" customWidth="1"/>
    <col min="10247" max="10247" width="12.85546875" style="2" customWidth="1"/>
    <col min="10248" max="10248" width="12.42578125" style="2" customWidth="1"/>
    <col min="10249" max="10250" width="12.140625" style="2" customWidth="1"/>
    <col min="10251" max="10251" width="11.42578125" style="2" customWidth="1"/>
    <col min="10252" max="10255" width="0" style="2" hidden="1" customWidth="1"/>
    <col min="10256" max="10256" width="3" style="2" customWidth="1"/>
    <col min="10257" max="10258" width="13.5703125" style="2" customWidth="1"/>
    <col min="10259" max="10259" width="14.28515625" style="2" customWidth="1"/>
    <col min="10260" max="10497" width="9.140625" style="2"/>
    <col min="10498" max="10498" width="79.28515625" style="2" customWidth="1"/>
    <col min="10499" max="10500" width="11.140625" style="2" customWidth="1"/>
    <col min="10501" max="10501" width="15" style="2" customWidth="1"/>
    <col min="10502" max="10502" width="13.140625" style="2" customWidth="1"/>
    <col min="10503" max="10503" width="12.85546875" style="2" customWidth="1"/>
    <col min="10504" max="10504" width="12.42578125" style="2" customWidth="1"/>
    <col min="10505" max="10506" width="12.140625" style="2" customWidth="1"/>
    <col min="10507" max="10507" width="11.42578125" style="2" customWidth="1"/>
    <col min="10508" max="10511" width="0" style="2" hidden="1" customWidth="1"/>
    <col min="10512" max="10512" width="3" style="2" customWidth="1"/>
    <col min="10513" max="10514" width="13.5703125" style="2" customWidth="1"/>
    <col min="10515" max="10515" width="14.28515625" style="2" customWidth="1"/>
    <col min="10516" max="10753" width="9.140625" style="2"/>
    <col min="10754" max="10754" width="79.28515625" style="2" customWidth="1"/>
    <col min="10755" max="10756" width="11.140625" style="2" customWidth="1"/>
    <col min="10757" max="10757" width="15" style="2" customWidth="1"/>
    <col min="10758" max="10758" width="13.140625" style="2" customWidth="1"/>
    <col min="10759" max="10759" width="12.85546875" style="2" customWidth="1"/>
    <col min="10760" max="10760" width="12.42578125" style="2" customWidth="1"/>
    <col min="10761" max="10762" width="12.140625" style="2" customWidth="1"/>
    <col min="10763" max="10763" width="11.42578125" style="2" customWidth="1"/>
    <col min="10764" max="10767" width="0" style="2" hidden="1" customWidth="1"/>
    <col min="10768" max="10768" width="3" style="2" customWidth="1"/>
    <col min="10769" max="10770" width="13.5703125" style="2" customWidth="1"/>
    <col min="10771" max="10771" width="14.28515625" style="2" customWidth="1"/>
    <col min="10772" max="11009" width="9.140625" style="2"/>
    <col min="11010" max="11010" width="79.28515625" style="2" customWidth="1"/>
    <col min="11011" max="11012" width="11.140625" style="2" customWidth="1"/>
    <col min="11013" max="11013" width="15" style="2" customWidth="1"/>
    <col min="11014" max="11014" width="13.140625" style="2" customWidth="1"/>
    <col min="11015" max="11015" width="12.85546875" style="2" customWidth="1"/>
    <col min="11016" max="11016" width="12.42578125" style="2" customWidth="1"/>
    <col min="11017" max="11018" width="12.140625" style="2" customWidth="1"/>
    <col min="11019" max="11019" width="11.42578125" style="2" customWidth="1"/>
    <col min="11020" max="11023" width="0" style="2" hidden="1" customWidth="1"/>
    <col min="11024" max="11024" width="3" style="2" customWidth="1"/>
    <col min="11025" max="11026" width="13.5703125" style="2" customWidth="1"/>
    <col min="11027" max="11027" width="14.28515625" style="2" customWidth="1"/>
    <col min="11028" max="11265" width="9.140625" style="2"/>
    <col min="11266" max="11266" width="79.28515625" style="2" customWidth="1"/>
    <col min="11267" max="11268" width="11.140625" style="2" customWidth="1"/>
    <col min="11269" max="11269" width="15" style="2" customWidth="1"/>
    <col min="11270" max="11270" width="13.140625" style="2" customWidth="1"/>
    <col min="11271" max="11271" width="12.85546875" style="2" customWidth="1"/>
    <col min="11272" max="11272" width="12.42578125" style="2" customWidth="1"/>
    <col min="11273" max="11274" width="12.140625" style="2" customWidth="1"/>
    <col min="11275" max="11275" width="11.42578125" style="2" customWidth="1"/>
    <col min="11276" max="11279" width="0" style="2" hidden="1" customWidth="1"/>
    <col min="11280" max="11280" width="3" style="2" customWidth="1"/>
    <col min="11281" max="11282" width="13.5703125" style="2" customWidth="1"/>
    <col min="11283" max="11283" width="14.28515625" style="2" customWidth="1"/>
    <col min="11284" max="11521" width="9.140625" style="2"/>
    <col min="11522" max="11522" width="79.28515625" style="2" customWidth="1"/>
    <col min="11523" max="11524" width="11.140625" style="2" customWidth="1"/>
    <col min="11525" max="11525" width="15" style="2" customWidth="1"/>
    <col min="11526" max="11526" width="13.140625" style="2" customWidth="1"/>
    <col min="11527" max="11527" width="12.85546875" style="2" customWidth="1"/>
    <col min="11528" max="11528" width="12.42578125" style="2" customWidth="1"/>
    <col min="11529" max="11530" width="12.140625" style="2" customWidth="1"/>
    <col min="11531" max="11531" width="11.42578125" style="2" customWidth="1"/>
    <col min="11532" max="11535" width="0" style="2" hidden="1" customWidth="1"/>
    <col min="11536" max="11536" width="3" style="2" customWidth="1"/>
    <col min="11537" max="11538" width="13.5703125" style="2" customWidth="1"/>
    <col min="11539" max="11539" width="14.28515625" style="2" customWidth="1"/>
    <col min="11540" max="11777" width="9.140625" style="2"/>
    <col min="11778" max="11778" width="79.28515625" style="2" customWidth="1"/>
    <col min="11779" max="11780" width="11.140625" style="2" customWidth="1"/>
    <col min="11781" max="11781" width="15" style="2" customWidth="1"/>
    <col min="11782" max="11782" width="13.140625" style="2" customWidth="1"/>
    <col min="11783" max="11783" width="12.85546875" style="2" customWidth="1"/>
    <col min="11784" max="11784" width="12.42578125" style="2" customWidth="1"/>
    <col min="11785" max="11786" width="12.140625" style="2" customWidth="1"/>
    <col min="11787" max="11787" width="11.42578125" style="2" customWidth="1"/>
    <col min="11788" max="11791" width="0" style="2" hidden="1" customWidth="1"/>
    <col min="11792" max="11792" width="3" style="2" customWidth="1"/>
    <col min="11793" max="11794" width="13.5703125" style="2" customWidth="1"/>
    <col min="11795" max="11795" width="14.28515625" style="2" customWidth="1"/>
    <col min="11796" max="12033" width="9.140625" style="2"/>
    <col min="12034" max="12034" width="79.28515625" style="2" customWidth="1"/>
    <col min="12035" max="12036" width="11.140625" style="2" customWidth="1"/>
    <col min="12037" max="12037" width="15" style="2" customWidth="1"/>
    <col min="12038" max="12038" width="13.140625" style="2" customWidth="1"/>
    <col min="12039" max="12039" width="12.85546875" style="2" customWidth="1"/>
    <col min="12040" max="12040" width="12.42578125" style="2" customWidth="1"/>
    <col min="12041" max="12042" width="12.140625" style="2" customWidth="1"/>
    <col min="12043" max="12043" width="11.42578125" style="2" customWidth="1"/>
    <col min="12044" max="12047" width="0" style="2" hidden="1" customWidth="1"/>
    <col min="12048" max="12048" width="3" style="2" customWidth="1"/>
    <col min="12049" max="12050" width="13.5703125" style="2" customWidth="1"/>
    <col min="12051" max="12051" width="14.28515625" style="2" customWidth="1"/>
    <col min="12052" max="12289" width="9.140625" style="2"/>
    <col min="12290" max="12290" width="79.28515625" style="2" customWidth="1"/>
    <col min="12291" max="12292" width="11.140625" style="2" customWidth="1"/>
    <col min="12293" max="12293" width="15" style="2" customWidth="1"/>
    <col min="12294" max="12294" width="13.140625" style="2" customWidth="1"/>
    <col min="12295" max="12295" width="12.85546875" style="2" customWidth="1"/>
    <col min="12296" max="12296" width="12.42578125" style="2" customWidth="1"/>
    <col min="12297" max="12298" width="12.140625" style="2" customWidth="1"/>
    <col min="12299" max="12299" width="11.42578125" style="2" customWidth="1"/>
    <col min="12300" max="12303" width="0" style="2" hidden="1" customWidth="1"/>
    <col min="12304" max="12304" width="3" style="2" customWidth="1"/>
    <col min="12305" max="12306" width="13.5703125" style="2" customWidth="1"/>
    <col min="12307" max="12307" width="14.28515625" style="2" customWidth="1"/>
    <col min="12308" max="12545" width="9.140625" style="2"/>
    <col min="12546" max="12546" width="79.28515625" style="2" customWidth="1"/>
    <col min="12547" max="12548" width="11.140625" style="2" customWidth="1"/>
    <col min="12549" max="12549" width="15" style="2" customWidth="1"/>
    <col min="12550" max="12550" width="13.140625" style="2" customWidth="1"/>
    <col min="12551" max="12551" width="12.85546875" style="2" customWidth="1"/>
    <col min="12552" max="12552" width="12.42578125" style="2" customWidth="1"/>
    <col min="12553" max="12554" width="12.140625" style="2" customWidth="1"/>
    <col min="12555" max="12555" width="11.42578125" style="2" customWidth="1"/>
    <col min="12556" max="12559" width="0" style="2" hidden="1" customWidth="1"/>
    <col min="12560" max="12560" width="3" style="2" customWidth="1"/>
    <col min="12561" max="12562" width="13.5703125" style="2" customWidth="1"/>
    <col min="12563" max="12563" width="14.28515625" style="2" customWidth="1"/>
    <col min="12564" max="12801" width="9.140625" style="2"/>
    <col min="12802" max="12802" width="79.28515625" style="2" customWidth="1"/>
    <col min="12803" max="12804" width="11.140625" style="2" customWidth="1"/>
    <col min="12805" max="12805" width="15" style="2" customWidth="1"/>
    <col min="12806" max="12806" width="13.140625" style="2" customWidth="1"/>
    <col min="12807" max="12807" width="12.85546875" style="2" customWidth="1"/>
    <col min="12808" max="12808" width="12.42578125" style="2" customWidth="1"/>
    <col min="12809" max="12810" width="12.140625" style="2" customWidth="1"/>
    <col min="12811" max="12811" width="11.42578125" style="2" customWidth="1"/>
    <col min="12812" max="12815" width="0" style="2" hidden="1" customWidth="1"/>
    <col min="12816" max="12816" width="3" style="2" customWidth="1"/>
    <col min="12817" max="12818" width="13.5703125" style="2" customWidth="1"/>
    <col min="12819" max="12819" width="14.28515625" style="2" customWidth="1"/>
    <col min="12820" max="13057" width="9.140625" style="2"/>
    <col min="13058" max="13058" width="79.28515625" style="2" customWidth="1"/>
    <col min="13059" max="13060" width="11.140625" style="2" customWidth="1"/>
    <col min="13061" max="13061" width="15" style="2" customWidth="1"/>
    <col min="13062" max="13062" width="13.140625" style="2" customWidth="1"/>
    <col min="13063" max="13063" width="12.85546875" style="2" customWidth="1"/>
    <col min="13064" max="13064" width="12.42578125" style="2" customWidth="1"/>
    <col min="13065" max="13066" width="12.140625" style="2" customWidth="1"/>
    <col min="13067" max="13067" width="11.42578125" style="2" customWidth="1"/>
    <col min="13068" max="13071" width="0" style="2" hidden="1" customWidth="1"/>
    <col min="13072" max="13072" width="3" style="2" customWidth="1"/>
    <col min="13073" max="13074" width="13.5703125" style="2" customWidth="1"/>
    <col min="13075" max="13075" width="14.28515625" style="2" customWidth="1"/>
    <col min="13076" max="13313" width="9.140625" style="2"/>
    <col min="13314" max="13314" width="79.28515625" style="2" customWidth="1"/>
    <col min="13315" max="13316" width="11.140625" style="2" customWidth="1"/>
    <col min="13317" max="13317" width="15" style="2" customWidth="1"/>
    <col min="13318" max="13318" width="13.140625" style="2" customWidth="1"/>
    <col min="13319" max="13319" width="12.85546875" style="2" customWidth="1"/>
    <col min="13320" max="13320" width="12.42578125" style="2" customWidth="1"/>
    <col min="13321" max="13322" width="12.140625" style="2" customWidth="1"/>
    <col min="13323" max="13323" width="11.42578125" style="2" customWidth="1"/>
    <col min="13324" max="13327" width="0" style="2" hidden="1" customWidth="1"/>
    <col min="13328" max="13328" width="3" style="2" customWidth="1"/>
    <col min="13329" max="13330" width="13.5703125" style="2" customWidth="1"/>
    <col min="13331" max="13331" width="14.28515625" style="2" customWidth="1"/>
    <col min="13332" max="13569" width="9.140625" style="2"/>
    <col min="13570" max="13570" width="79.28515625" style="2" customWidth="1"/>
    <col min="13571" max="13572" width="11.140625" style="2" customWidth="1"/>
    <col min="13573" max="13573" width="15" style="2" customWidth="1"/>
    <col min="13574" max="13574" width="13.140625" style="2" customWidth="1"/>
    <col min="13575" max="13575" width="12.85546875" style="2" customWidth="1"/>
    <col min="13576" max="13576" width="12.42578125" style="2" customWidth="1"/>
    <col min="13577" max="13578" width="12.140625" style="2" customWidth="1"/>
    <col min="13579" max="13579" width="11.42578125" style="2" customWidth="1"/>
    <col min="13580" max="13583" width="0" style="2" hidden="1" customWidth="1"/>
    <col min="13584" max="13584" width="3" style="2" customWidth="1"/>
    <col min="13585" max="13586" width="13.5703125" style="2" customWidth="1"/>
    <col min="13587" max="13587" width="14.28515625" style="2" customWidth="1"/>
    <col min="13588" max="13825" width="9.140625" style="2"/>
    <col min="13826" max="13826" width="79.28515625" style="2" customWidth="1"/>
    <col min="13827" max="13828" width="11.140625" style="2" customWidth="1"/>
    <col min="13829" max="13829" width="15" style="2" customWidth="1"/>
    <col min="13830" max="13830" width="13.140625" style="2" customWidth="1"/>
    <col min="13831" max="13831" width="12.85546875" style="2" customWidth="1"/>
    <col min="13832" max="13832" width="12.42578125" style="2" customWidth="1"/>
    <col min="13833" max="13834" width="12.140625" style="2" customWidth="1"/>
    <col min="13835" max="13835" width="11.42578125" style="2" customWidth="1"/>
    <col min="13836" max="13839" width="0" style="2" hidden="1" customWidth="1"/>
    <col min="13840" max="13840" width="3" style="2" customWidth="1"/>
    <col min="13841" max="13842" width="13.5703125" style="2" customWidth="1"/>
    <col min="13843" max="13843" width="14.28515625" style="2" customWidth="1"/>
    <col min="13844" max="14081" width="9.140625" style="2"/>
    <col min="14082" max="14082" width="79.28515625" style="2" customWidth="1"/>
    <col min="14083" max="14084" width="11.140625" style="2" customWidth="1"/>
    <col min="14085" max="14085" width="15" style="2" customWidth="1"/>
    <col min="14086" max="14086" width="13.140625" style="2" customWidth="1"/>
    <col min="14087" max="14087" width="12.85546875" style="2" customWidth="1"/>
    <col min="14088" max="14088" width="12.42578125" style="2" customWidth="1"/>
    <col min="14089" max="14090" width="12.140625" style="2" customWidth="1"/>
    <col min="14091" max="14091" width="11.42578125" style="2" customWidth="1"/>
    <col min="14092" max="14095" width="0" style="2" hidden="1" customWidth="1"/>
    <col min="14096" max="14096" width="3" style="2" customWidth="1"/>
    <col min="14097" max="14098" width="13.5703125" style="2" customWidth="1"/>
    <col min="14099" max="14099" width="14.28515625" style="2" customWidth="1"/>
    <col min="14100" max="14337" width="9.140625" style="2"/>
    <col min="14338" max="14338" width="79.28515625" style="2" customWidth="1"/>
    <col min="14339" max="14340" width="11.140625" style="2" customWidth="1"/>
    <col min="14341" max="14341" width="15" style="2" customWidth="1"/>
    <col min="14342" max="14342" width="13.140625" style="2" customWidth="1"/>
    <col min="14343" max="14343" width="12.85546875" style="2" customWidth="1"/>
    <col min="14344" max="14344" width="12.42578125" style="2" customWidth="1"/>
    <col min="14345" max="14346" width="12.140625" style="2" customWidth="1"/>
    <col min="14347" max="14347" width="11.42578125" style="2" customWidth="1"/>
    <col min="14348" max="14351" width="0" style="2" hidden="1" customWidth="1"/>
    <col min="14352" max="14352" width="3" style="2" customWidth="1"/>
    <col min="14353" max="14354" width="13.5703125" style="2" customWidth="1"/>
    <col min="14355" max="14355" width="14.28515625" style="2" customWidth="1"/>
    <col min="14356" max="14593" width="9.140625" style="2"/>
    <col min="14594" max="14594" width="79.28515625" style="2" customWidth="1"/>
    <col min="14595" max="14596" width="11.140625" style="2" customWidth="1"/>
    <col min="14597" max="14597" width="15" style="2" customWidth="1"/>
    <col min="14598" max="14598" width="13.140625" style="2" customWidth="1"/>
    <col min="14599" max="14599" width="12.85546875" style="2" customWidth="1"/>
    <col min="14600" max="14600" width="12.42578125" style="2" customWidth="1"/>
    <col min="14601" max="14602" width="12.140625" style="2" customWidth="1"/>
    <col min="14603" max="14603" width="11.42578125" style="2" customWidth="1"/>
    <col min="14604" max="14607" width="0" style="2" hidden="1" customWidth="1"/>
    <col min="14608" max="14608" width="3" style="2" customWidth="1"/>
    <col min="14609" max="14610" width="13.5703125" style="2" customWidth="1"/>
    <col min="14611" max="14611" width="14.28515625" style="2" customWidth="1"/>
    <col min="14612" max="14849" width="9.140625" style="2"/>
    <col min="14850" max="14850" width="79.28515625" style="2" customWidth="1"/>
    <col min="14851" max="14852" width="11.140625" style="2" customWidth="1"/>
    <col min="14853" max="14853" width="15" style="2" customWidth="1"/>
    <col min="14854" max="14854" width="13.140625" style="2" customWidth="1"/>
    <col min="14855" max="14855" width="12.85546875" style="2" customWidth="1"/>
    <col min="14856" max="14856" width="12.42578125" style="2" customWidth="1"/>
    <col min="14857" max="14858" width="12.140625" style="2" customWidth="1"/>
    <col min="14859" max="14859" width="11.42578125" style="2" customWidth="1"/>
    <col min="14860" max="14863" width="0" style="2" hidden="1" customWidth="1"/>
    <col min="14864" max="14864" width="3" style="2" customWidth="1"/>
    <col min="14865" max="14866" width="13.5703125" style="2" customWidth="1"/>
    <col min="14867" max="14867" width="14.28515625" style="2" customWidth="1"/>
    <col min="14868" max="15105" width="9.140625" style="2"/>
    <col min="15106" max="15106" width="79.28515625" style="2" customWidth="1"/>
    <col min="15107" max="15108" width="11.140625" style="2" customWidth="1"/>
    <col min="15109" max="15109" width="15" style="2" customWidth="1"/>
    <col min="15110" max="15110" width="13.140625" style="2" customWidth="1"/>
    <col min="15111" max="15111" width="12.85546875" style="2" customWidth="1"/>
    <col min="15112" max="15112" width="12.42578125" style="2" customWidth="1"/>
    <col min="15113" max="15114" width="12.140625" style="2" customWidth="1"/>
    <col min="15115" max="15115" width="11.42578125" style="2" customWidth="1"/>
    <col min="15116" max="15119" width="0" style="2" hidden="1" customWidth="1"/>
    <col min="15120" max="15120" width="3" style="2" customWidth="1"/>
    <col min="15121" max="15122" width="13.5703125" style="2" customWidth="1"/>
    <col min="15123" max="15123" width="14.28515625" style="2" customWidth="1"/>
    <col min="15124" max="15361" width="9.140625" style="2"/>
    <col min="15362" max="15362" width="79.28515625" style="2" customWidth="1"/>
    <col min="15363" max="15364" width="11.140625" style="2" customWidth="1"/>
    <col min="15365" max="15365" width="15" style="2" customWidth="1"/>
    <col min="15366" max="15366" width="13.140625" style="2" customWidth="1"/>
    <col min="15367" max="15367" width="12.85546875" style="2" customWidth="1"/>
    <col min="15368" max="15368" width="12.42578125" style="2" customWidth="1"/>
    <col min="15369" max="15370" width="12.140625" style="2" customWidth="1"/>
    <col min="15371" max="15371" width="11.42578125" style="2" customWidth="1"/>
    <col min="15372" max="15375" width="0" style="2" hidden="1" customWidth="1"/>
    <col min="15376" max="15376" width="3" style="2" customWidth="1"/>
    <col min="15377" max="15378" width="13.5703125" style="2" customWidth="1"/>
    <col min="15379" max="15379" width="14.28515625" style="2" customWidth="1"/>
    <col min="15380" max="15617" width="9.140625" style="2"/>
    <col min="15618" max="15618" width="79.28515625" style="2" customWidth="1"/>
    <col min="15619" max="15620" width="11.140625" style="2" customWidth="1"/>
    <col min="15621" max="15621" width="15" style="2" customWidth="1"/>
    <col min="15622" max="15622" width="13.140625" style="2" customWidth="1"/>
    <col min="15623" max="15623" width="12.85546875" style="2" customWidth="1"/>
    <col min="15624" max="15624" width="12.42578125" style="2" customWidth="1"/>
    <col min="15625" max="15626" width="12.140625" style="2" customWidth="1"/>
    <col min="15627" max="15627" width="11.42578125" style="2" customWidth="1"/>
    <col min="15628" max="15631" width="0" style="2" hidden="1" customWidth="1"/>
    <col min="15632" max="15632" width="3" style="2" customWidth="1"/>
    <col min="15633" max="15634" width="13.5703125" style="2" customWidth="1"/>
    <col min="15635" max="15635" width="14.28515625" style="2" customWidth="1"/>
    <col min="15636" max="15873" width="9.140625" style="2"/>
    <col min="15874" max="15874" width="79.28515625" style="2" customWidth="1"/>
    <col min="15875" max="15876" width="11.140625" style="2" customWidth="1"/>
    <col min="15877" max="15877" width="15" style="2" customWidth="1"/>
    <col min="15878" max="15878" width="13.140625" style="2" customWidth="1"/>
    <col min="15879" max="15879" width="12.85546875" style="2" customWidth="1"/>
    <col min="15880" max="15880" width="12.42578125" style="2" customWidth="1"/>
    <col min="15881" max="15882" width="12.140625" style="2" customWidth="1"/>
    <col min="15883" max="15883" width="11.42578125" style="2" customWidth="1"/>
    <col min="15884" max="15887" width="0" style="2" hidden="1" customWidth="1"/>
    <col min="15888" max="15888" width="3" style="2" customWidth="1"/>
    <col min="15889" max="15890" width="13.5703125" style="2" customWidth="1"/>
    <col min="15891" max="15891" width="14.28515625" style="2" customWidth="1"/>
    <col min="15892" max="16129" width="9.140625" style="2"/>
    <col min="16130" max="16130" width="79.28515625" style="2" customWidth="1"/>
    <col min="16131" max="16132" width="11.140625" style="2" customWidth="1"/>
    <col min="16133" max="16133" width="15" style="2" customWidth="1"/>
    <col min="16134" max="16134" width="13.140625" style="2" customWidth="1"/>
    <col min="16135" max="16135" width="12.85546875" style="2" customWidth="1"/>
    <col min="16136" max="16136" width="12.42578125" style="2" customWidth="1"/>
    <col min="16137" max="16138" width="12.140625" style="2" customWidth="1"/>
    <col min="16139" max="16139" width="11.42578125" style="2" customWidth="1"/>
    <col min="16140" max="16143" width="0" style="2" hidden="1" customWidth="1"/>
    <col min="16144" max="16144" width="3" style="2" customWidth="1"/>
    <col min="16145" max="16146" width="13.5703125" style="2" customWidth="1"/>
    <col min="16147" max="16147" width="14.28515625" style="2" customWidth="1"/>
    <col min="16148" max="16384" width="9.140625" style="2"/>
  </cols>
  <sheetData>
    <row r="1" spans="1:19" ht="15.75" x14ac:dyDescent="0.25">
      <c r="I1" s="6" t="s">
        <v>108</v>
      </c>
      <c r="J1" s="6"/>
      <c r="K1" s="6"/>
      <c r="L1" s="6"/>
      <c r="M1" s="6"/>
      <c r="N1" s="6"/>
      <c r="O1" s="6"/>
      <c r="P1" s="1"/>
      <c r="Q1" s="1"/>
    </row>
    <row r="2" spans="1:19" ht="15.75" x14ac:dyDescent="0.25">
      <c r="I2" s="6" t="s">
        <v>109</v>
      </c>
      <c r="J2" s="6"/>
      <c r="K2" s="6"/>
      <c r="L2" s="6"/>
      <c r="M2" s="6"/>
      <c r="N2" s="6"/>
      <c r="O2" s="6"/>
      <c r="P2" s="1"/>
      <c r="Q2" s="1"/>
    </row>
    <row r="3" spans="1:19" ht="15.75" x14ac:dyDescent="0.25">
      <c r="I3" s="6" t="s">
        <v>110</v>
      </c>
      <c r="J3" s="6"/>
      <c r="K3" s="6"/>
      <c r="L3" s="6"/>
      <c r="M3" s="6"/>
      <c r="N3" s="6"/>
      <c r="O3" s="6"/>
      <c r="P3" s="1"/>
      <c r="Q3" s="1"/>
    </row>
    <row r="4" spans="1:19" ht="15.75" x14ac:dyDescent="0.25">
      <c r="I4" s="103" t="s">
        <v>111</v>
      </c>
      <c r="J4" s="103"/>
      <c r="K4" s="103"/>
      <c r="L4" s="83"/>
      <c r="M4" s="83"/>
      <c r="N4" s="82"/>
      <c r="O4" s="82"/>
      <c r="Q4" s="83"/>
    </row>
    <row r="5" spans="1:19" ht="15.75" x14ac:dyDescent="0.25">
      <c r="I5" s="103" t="s">
        <v>113</v>
      </c>
      <c r="J5" s="103"/>
      <c r="K5" s="103"/>
      <c r="L5" s="103"/>
      <c r="M5" s="103"/>
      <c r="N5" s="103"/>
      <c r="O5" s="103"/>
      <c r="P5" s="103"/>
      <c r="Q5" s="103"/>
    </row>
    <row r="6" spans="1:19" ht="0.75" customHeight="1" x14ac:dyDescent="0.25">
      <c r="A6" s="4"/>
    </row>
    <row r="7" spans="1:19" ht="23.25" customHeight="1" x14ac:dyDescent="0.25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9" ht="0.75" customHeight="1" x14ac:dyDescent="0.25">
      <c r="A8" s="75"/>
    </row>
    <row r="9" spans="1:19" ht="13.5" hidden="1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</row>
    <row r="10" spans="1:19" ht="14.1" hidden="1" customHeight="1" x14ac:dyDescent="0.25">
      <c r="A10" s="105" t="s">
        <v>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9" ht="14.1" hidden="1" customHeight="1" x14ac:dyDescent="0.25">
      <c r="A11" s="6" t="s">
        <v>2</v>
      </c>
      <c r="B11" s="6"/>
      <c r="C11" s="6"/>
      <c r="D11" s="6"/>
    </row>
    <row r="12" spans="1:19" ht="36.75" customHeight="1" x14ac:dyDescent="0.25">
      <c r="A12" s="92" t="s">
        <v>3</v>
      </c>
      <c r="B12" s="94" t="s">
        <v>4</v>
      </c>
      <c r="C12" s="96" t="s">
        <v>5</v>
      </c>
      <c r="D12" s="97"/>
      <c r="E12" s="98"/>
      <c r="F12" s="96" t="s">
        <v>6</v>
      </c>
      <c r="G12" s="97"/>
      <c r="H12" s="98"/>
      <c r="I12" s="96" t="s">
        <v>7</v>
      </c>
      <c r="J12" s="97"/>
      <c r="K12" s="98"/>
      <c r="L12" s="99" t="s">
        <v>8</v>
      </c>
      <c r="M12" s="100"/>
      <c r="N12" s="101"/>
      <c r="O12" s="87" t="s">
        <v>9</v>
      </c>
      <c r="Q12" s="89" t="s">
        <v>10</v>
      </c>
      <c r="R12" s="90"/>
      <c r="S12" s="91"/>
    </row>
    <row r="13" spans="1:19" ht="17.25" customHeight="1" x14ac:dyDescent="0.25">
      <c r="A13" s="93"/>
      <c r="B13" s="95"/>
      <c r="C13" s="7" t="s">
        <v>11</v>
      </c>
      <c r="D13" s="7" t="s">
        <v>12</v>
      </c>
      <c r="E13" s="7" t="s">
        <v>13</v>
      </c>
      <c r="F13" s="7" t="s">
        <v>11</v>
      </c>
      <c r="G13" s="7" t="s">
        <v>12</v>
      </c>
      <c r="H13" s="7" t="s">
        <v>13</v>
      </c>
      <c r="I13" s="7" t="s">
        <v>11</v>
      </c>
      <c r="J13" s="7" t="s">
        <v>12</v>
      </c>
      <c r="K13" s="7" t="s">
        <v>13</v>
      </c>
      <c r="L13" s="7" t="s">
        <v>11</v>
      </c>
      <c r="M13" s="7" t="s">
        <v>12</v>
      </c>
      <c r="N13" s="7" t="s">
        <v>13</v>
      </c>
      <c r="O13" s="88"/>
      <c r="Q13" s="7" t="s">
        <v>11</v>
      </c>
      <c r="R13" s="7" t="s">
        <v>12</v>
      </c>
      <c r="S13" s="7" t="s">
        <v>13</v>
      </c>
    </row>
    <row r="14" spans="1:19" ht="14.1" customHeight="1" x14ac:dyDescent="0.25">
      <c r="A14" s="8">
        <v>1</v>
      </c>
      <c r="B14" s="9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8">
        <v>11</v>
      </c>
      <c r="L14" s="8">
        <v>12</v>
      </c>
      <c r="M14" s="8">
        <v>13</v>
      </c>
      <c r="N14" s="8">
        <v>14</v>
      </c>
      <c r="O14" s="8">
        <v>15</v>
      </c>
      <c r="Q14" s="8"/>
      <c r="R14" s="8"/>
      <c r="S14" s="8"/>
    </row>
    <row r="15" spans="1:19" ht="21" customHeight="1" x14ac:dyDescent="0.25">
      <c r="A15" s="10" t="s">
        <v>14</v>
      </c>
      <c r="B15" s="74" t="s">
        <v>15</v>
      </c>
      <c r="C15" s="12">
        <f t="shared" ref="C15:N15" si="0">C17+C37+C55+C58+C63+C68+C69</f>
        <v>201.24700000000001</v>
      </c>
      <c r="D15" s="11">
        <f t="shared" si="0"/>
        <v>302.39999999999998</v>
      </c>
      <c r="E15" s="11">
        <f t="shared" si="0"/>
        <v>1372</v>
      </c>
      <c r="F15" s="11">
        <f t="shared" si="0"/>
        <v>71.253</v>
      </c>
      <c r="G15" s="11">
        <f t="shared" si="0"/>
        <v>593.6</v>
      </c>
      <c r="H15" s="11">
        <f t="shared" si="0"/>
        <v>14.5</v>
      </c>
      <c r="I15" s="11">
        <f t="shared" si="0"/>
        <v>26.2</v>
      </c>
      <c r="J15" s="11">
        <f t="shared" si="0"/>
        <v>1.2</v>
      </c>
      <c r="K15" s="11">
        <f t="shared" si="0"/>
        <v>1.2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10"/>
      <c r="P15" s="62"/>
      <c r="Q15" s="11">
        <f>Q16+Q36+Q55+Q58+Q63+Q68+Q69</f>
        <v>373.76800000000003</v>
      </c>
      <c r="R15" s="11">
        <f>R16+R36+R55+R58+R63+R68+R69</f>
        <v>926.0680000000001</v>
      </c>
      <c r="S15" s="11">
        <f>S16+S36+S55+S58+S63+S68+S69</f>
        <v>1439.768</v>
      </c>
    </row>
    <row r="16" spans="1:19" s="13" customFormat="1" ht="19.5" customHeight="1" x14ac:dyDescent="0.25">
      <c r="A16" s="63"/>
      <c r="B16" s="64" t="s">
        <v>16</v>
      </c>
      <c r="C16" s="65">
        <v>153.72300000000001</v>
      </c>
      <c r="D16" s="65">
        <v>153.72300000000001</v>
      </c>
      <c r="E16" s="66">
        <v>153.72300000000001</v>
      </c>
      <c r="F16" s="66">
        <v>65.320999999999998</v>
      </c>
      <c r="G16" s="66">
        <f>65.321+G32+G33</f>
        <v>159.42099999999999</v>
      </c>
      <c r="H16" s="66">
        <v>65.320999999999998</v>
      </c>
      <c r="I16" s="66">
        <v>1.1100000000000001</v>
      </c>
      <c r="J16" s="66">
        <v>1.1100000000000001</v>
      </c>
      <c r="K16" s="66">
        <v>1.1100000000000001</v>
      </c>
      <c r="L16" s="67"/>
      <c r="M16" s="67"/>
      <c r="N16" s="67"/>
      <c r="O16" s="63"/>
      <c r="P16" s="68"/>
      <c r="Q16" s="65">
        <f>C16+F16+I16+L16</f>
        <v>220.15400000000002</v>
      </c>
      <c r="R16" s="65">
        <f>D16+G16+J16+M16</f>
        <v>314.25400000000002</v>
      </c>
      <c r="S16" s="65">
        <f>E16+H16+K16+N16</f>
        <v>220.15400000000002</v>
      </c>
    </row>
    <row r="17" spans="1:19" ht="14.1" customHeight="1" x14ac:dyDescent="0.25">
      <c r="A17" s="14" t="s">
        <v>17</v>
      </c>
      <c r="B17" s="15" t="s">
        <v>18</v>
      </c>
      <c r="C17" s="11">
        <f>SUM(C18:C35)</f>
        <v>125.5</v>
      </c>
      <c r="D17" s="11">
        <f t="shared" ref="D17:K17" si="1">SUM(D18:D35)</f>
        <v>201.3</v>
      </c>
      <c r="E17" s="11">
        <f t="shared" si="1"/>
        <v>213</v>
      </c>
      <c r="F17" s="11">
        <f t="shared" si="1"/>
        <v>49.1</v>
      </c>
      <c r="G17" s="11">
        <f t="shared" si="1"/>
        <v>127.8</v>
      </c>
      <c r="H17" s="11">
        <f t="shared" si="1"/>
        <v>14.5</v>
      </c>
      <c r="I17" s="11">
        <f t="shared" si="1"/>
        <v>26.2</v>
      </c>
      <c r="J17" s="11">
        <f t="shared" si="1"/>
        <v>1.2</v>
      </c>
      <c r="K17" s="11">
        <f t="shared" si="1"/>
        <v>1.2</v>
      </c>
      <c r="L17" s="12">
        <f>SUM(L18:L31)</f>
        <v>0</v>
      </c>
      <c r="M17" s="12">
        <f>SUM(M18:M31)</f>
        <v>0</v>
      </c>
      <c r="N17" s="12">
        <f>SUM(N18:N31)</f>
        <v>0</v>
      </c>
      <c r="O17" s="10">
        <f>SUM(N18:O30)</f>
        <v>0</v>
      </c>
      <c r="Q17" s="11">
        <f>SUM(Q18:Q35)</f>
        <v>200.79999999999998</v>
      </c>
      <c r="R17" s="11">
        <f t="shared" ref="R17:S17" si="2">SUM(R18:R35)</f>
        <v>330.29999999999995</v>
      </c>
      <c r="S17" s="11">
        <f t="shared" si="2"/>
        <v>228.7</v>
      </c>
    </row>
    <row r="18" spans="1:19" ht="14.1" customHeight="1" x14ac:dyDescent="0.25">
      <c r="A18" s="25"/>
      <c r="B18" s="16" t="s">
        <v>19</v>
      </c>
      <c r="C18" s="17"/>
      <c r="D18" s="17"/>
      <c r="E18" s="17"/>
      <c r="F18" s="18">
        <v>35</v>
      </c>
      <c r="G18" s="19"/>
      <c r="H18" s="19"/>
      <c r="I18" s="33"/>
      <c r="J18" s="25"/>
      <c r="K18" s="25"/>
      <c r="L18" s="25"/>
      <c r="M18" s="25"/>
      <c r="N18" s="25"/>
      <c r="O18" s="28"/>
      <c r="Q18" s="33">
        <f>C18+F18+I18+L18</f>
        <v>35</v>
      </c>
      <c r="R18" s="33">
        <f>D18+G18+J18+M18</f>
        <v>0</v>
      </c>
      <c r="S18" s="33">
        <f>E18+H18+K18+N18</f>
        <v>0</v>
      </c>
    </row>
    <row r="19" spans="1:19" ht="14.1" customHeight="1" x14ac:dyDescent="0.25">
      <c r="A19" s="28"/>
      <c r="B19" s="20" t="s">
        <v>20</v>
      </c>
      <c r="C19" s="21"/>
      <c r="D19" s="21"/>
      <c r="E19" s="21"/>
      <c r="F19" s="19">
        <f>F80</f>
        <v>4.5999999999999996</v>
      </c>
      <c r="G19" s="19">
        <f>G80</f>
        <v>5.2</v>
      </c>
      <c r="H19" s="19">
        <f>H80</f>
        <v>5</v>
      </c>
      <c r="I19" s="33"/>
      <c r="J19" s="25"/>
      <c r="K19" s="25"/>
      <c r="L19" s="25"/>
      <c r="M19" s="25"/>
      <c r="N19" s="25"/>
      <c r="O19" s="28"/>
      <c r="Q19" s="33">
        <f t="shared" ref="Q19:S36" si="3">C19+F19+I19+L19</f>
        <v>4.5999999999999996</v>
      </c>
      <c r="R19" s="33">
        <f t="shared" si="3"/>
        <v>5.2</v>
      </c>
      <c r="S19" s="33">
        <f t="shared" si="3"/>
        <v>5</v>
      </c>
    </row>
    <row r="20" spans="1:19" ht="14.1" customHeight="1" x14ac:dyDescent="0.25">
      <c r="A20" s="25"/>
      <c r="B20" s="22" t="s">
        <v>21</v>
      </c>
      <c r="C20" s="21"/>
      <c r="D20" s="21"/>
      <c r="E20" s="21"/>
      <c r="F20" s="19"/>
      <c r="G20" s="19"/>
      <c r="H20" s="19"/>
      <c r="I20" s="19">
        <v>25</v>
      </c>
      <c r="J20" s="25"/>
      <c r="K20" s="25"/>
      <c r="L20" s="25"/>
      <c r="M20" s="25"/>
      <c r="N20" s="25"/>
      <c r="O20" s="25"/>
      <c r="Q20" s="33">
        <f t="shared" si="3"/>
        <v>25</v>
      </c>
      <c r="R20" s="33">
        <f t="shared" si="3"/>
        <v>0</v>
      </c>
      <c r="S20" s="33">
        <f t="shared" si="3"/>
        <v>0</v>
      </c>
    </row>
    <row r="21" spans="1:19" ht="14.1" customHeight="1" x14ac:dyDescent="0.25">
      <c r="A21" s="25"/>
      <c r="B21" s="22" t="s">
        <v>22</v>
      </c>
      <c r="C21" s="19">
        <v>20</v>
      </c>
      <c r="D21" s="19">
        <v>45</v>
      </c>
      <c r="E21" s="19">
        <v>65</v>
      </c>
      <c r="F21" s="21"/>
      <c r="G21" s="21"/>
      <c r="H21" s="21"/>
      <c r="I21" s="21"/>
      <c r="J21" s="25"/>
      <c r="K21" s="25"/>
      <c r="L21" s="25"/>
      <c r="M21" s="25"/>
      <c r="N21" s="25"/>
      <c r="O21" s="25"/>
      <c r="Q21" s="33">
        <f t="shared" si="3"/>
        <v>20</v>
      </c>
      <c r="R21" s="33">
        <f t="shared" si="3"/>
        <v>45</v>
      </c>
      <c r="S21" s="33">
        <f t="shared" si="3"/>
        <v>65</v>
      </c>
    </row>
    <row r="22" spans="1:19" ht="14.1" customHeight="1" x14ac:dyDescent="0.25">
      <c r="A22" s="25"/>
      <c r="B22" s="22" t="s">
        <v>23</v>
      </c>
      <c r="C22" s="19"/>
      <c r="D22" s="19">
        <v>20</v>
      </c>
      <c r="E22" s="19"/>
      <c r="F22" s="21"/>
      <c r="G22" s="21"/>
      <c r="H22" s="21"/>
      <c r="I22" s="21"/>
      <c r="J22" s="25"/>
      <c r="K22" s="25"/>
      <c r="L22" s="25"/>
      <c r="M22" s="25"/>
      <c r="N22" s="25"/>
      <c r="O22" s="25"/>
      <c r="Q22" s="33">
        <f t="shared" si="3"/>
        <v>0</v>
      </c>
      <c r="R22" s="33">
        <f t="shared" si="3"/>
        <v>20</v>
      </c>
      <c r="S22" s="33">
        <f t="shared" si="3"/>
        <v>0</v>
      </c>
    </row>
    <row r="23" spans="1:19" ht="34.5" customHeight="1" x14ac:dyDescent="0.25">
      <c r="A23" s="28"/>
      <c r="B23" s="23" t="s">
        <v>24</v>
      </c>
      <c r="C23" s="24"/>
      <c r="D23" s="24"/>
      <c r="E23" s="19">
        <v>8</v>
      </c>
      <c r="F23" s="69"/>
      <c r="G23" s="69"/>
      <c r="H23" s="28"/>
      <c r="I23" s="28"/>
      <c r="J23" s="28"/>
      <c r="K23" s="28"/>
      <c r="L23" s="28"/>
      <c r="M23" s="28"/>
      <c r="N23" s="70"/>
      <c r="O23" s="28"/>
      <c r="Q23" s="33">
        <f t="shared" si="3"/>
        <v>0</v>
      </c>
      <c r="R23" s="33">
        <f t="shared" si="3"/>
        <v>0</v>
      </c>
      <c r="S23" s="33">
        <f t="shared" si="3"/>
        <v>8</v>
      </c>
    </row>
    <row r="24" spans="1:19" ht="33" customHeight="1" x14ac:dyDescent="0.25">
      <c r="A24" s="25"/>
      <c r="B24" s="23" t="s">
        <v>25</v>
      </c>
      <c r="C24" s="19">
        <v>15</v>
      </c>
      <c r="D24" s="19">
        <v>15</v>
      </c>
      <c r="E24" s="19"/>
      <c r="F24" s="26"/>
      <c r="G24" s="26"/>
      <c r="H24" s="26"/>
      <c r="I24" s="26"/>
      <c r="J24" s="26"/>
      <c r="K24" s="26"/>
      <c r="L24" s="26"/>
      <c r="M24" s="26"/>
      <c r="N24" s="26"/>
      <c r="O24" s="27"/>
      <c r="Q24" s="33">
        <f t="shared" si="3"/>
        <v>15</v>
      </c>
      <c r="R24" s="33">
        <f t="shared" si="3"/>
        <v>15</v>
      </c>
      <c r="S24" s="33">
        <f t="shared" si="3"/>
        <v>0</v>
      </c>
    </row>
    <row r="25" spans="1:19" ht="32.25" customHeight="1" x14ac:dyDescent="0.25">
      <c r="A25" s="28"/>
      <c r="B25" s="23" t="s">
        <v>26</v>
      </c>
      <c r="C25" s="19"/>
      <c r="D25" s="19">
        <v>8.5</v>
      </c>
      <c r="E25" s="19"/>
      <c r="F25" s="29"/>
      <c r="G25" s="29"/>
      <c r="H25" s="30"/>
      <c r="I25" s="29"/>
      <c r="J25" s="29"/>
      <c r="K25" s="30"/>
      <c r="L25" s="27"/>
      <c r="M25" s="27"/>
      <c r="N25" s="30"/>
      <c r="O25" s="27"/>
      <c r="Q25" s="33">
        <f t="shared" si="3"/>
        <v>0</v>
      </c>
      <c r="R25" s="33">
        <f t="shared" si="3"/>
        <v>8.5</v>
      </c>
      <c r="S25" s="33">
        <f t="shared" si="3"/>
        <v>0</v>
      </c>
    </row>
    <row r="26" spans="1:19" ht="17.25" customHeight="1" x14ac:dyDescent="0.25">
      <c r="A26" s="28"/>
      <c r="B26" s="45" t="s">
        <v>27</v>
      </c>
      <c r="C26" s="19">
        <v>30</v>
      </c>
      <c r="D26" s="19">
        <v>33</v>
      </c>
      <c r="E26" s="19"/>
      <c r="F26" s="29"/>
      <c r="G26" s="29"/>
      <c r="H26" s="30"/>
      <c r="I26" s="29"/>
      <c r="J26" s="29"/>
      <c r="K26" s="30"/>
      <c r="L26" s="27"/>
      <c r="M26" s="27"/>
      <c r="N26" s="30"/>
      <c r="O26" s="27"/>
      <c r="Q26" s="33">
        <f t="shared" si="3"/>
        <v>30</v>
      </c>
      <c r="R26" s="33">
        <f t="shared" si="3"/>
        <v>33</v>
      </c>
      <c r="S26" s="33">
        <f t="shared" si="3"/>
        <v>0</v>
      </c>
    </row>
    <row r="27" spans="1:19" ht="20.25" customHeight="1" x14ac:dyDescent="0.25">
      <c r="A27" s="28"/>
      <c r="B27" s="31" t="s">
        <v>28</v>
      </c>
      <c r="C27" s="19"/>
      <c r="D27" s="19">
        <v>30</v>
      </c>
      <c r="E27" s="19">
        <v>60</v>
      </c>
      <c r="F27" s="32"/>
      <c r="G27" s="32"/>
      <c r="H27" s="32"/>
      <c r="I27" s="32"/>
      <c r="J27" s="32"/>
      <c r="K27" s="32"/>
      <c r="L27" s="27"/>
      <c r="M27" s="27"/>
      <c r="N27" s="30"/>
      <c r="O27" s="27"/>
      <c r="Q27" s="33">
        <f t="shared" si="3"/>
        <v>0</v>
      </c>
      <c r="R27" s="33">
        <f t="shared" si="3"/>
        <v>30</v>
      </c>
      <c r="S27" s="33">
        <f t="shared" si="3"/>
        <v>60</v>
      </c>
    </row>
    <row r="28" spans="1:19" ht="16.5" customHeight="1" x14ac:dyDescent="0.25">
      <c r="A28" s="28"/>
      <c r="B28" s="23" t="s">
        <v>29</v>
      </c>
      <c r="C28" s="19">
        <v>18</v>
      </c>
      <c r="D28" s="19"/>
      <c r="E28" s="19"/>
      <c r="F28" s="19"/>
      <c r="G28" s="19">
        <v>19</v>
      </c>
      <c r="H28" s="32"/>
      <c r="I28" s="32"/>
      <c r="J28" s="32"/>
      <c r="K28" s="32"/>
      <c r="L28" s="27"/>
      <c r="M28" s="27"/>
      <c r="N28" s="30"/>
      <c r="O28" s="27"/>
      <c r="Q28" s="33">
        <f t="shared" si="3"/>
        <v>18</v>
      </c>
      <c r="R28" s="33">
        <f t="shared" si="3"/>
        <v>19</v>
      </c>
      <c r="S28" s="33">
        <f t="shared" si="3"/>
        <v>0</v>
      </c>
    </row>
    <row r="29" spans="1:19" ht="14.1" customHeight="1" x14ac:dyDescent="0.25">
      <c r="A29" s="25"/>
      <c r="B29" s="23" t="s">
        <v>30</v>
      </c>
      <c r="C29" s="19">
        <v>15</v>
      </c>
      <c r="D29" s="19">
        <v>15</v>
      </c>
      <c r="E29" s="19">
        <v>15</v>
      </c>
      <c r="F29" s="19">
        <v>5</v>
      </c>
      <c r="G29" s="19">
        <v>5</v>
      </c>
      <c r="H29" s="19">
        <v>5</v>
      </c>
      <c r="I29" s="32"/>
      <c r="J29" s="32"/>
      <c r="K29" s="33"/>
      <c r="L29" s="29"/>
      <c r="M29" s="29"/>
      <c r="N29" s="29"/>
      <c r="O29" s="34"/>
      <c r="Q29" s="33">
        <f t="shared" si="3"/>
        <v>20</v>
      </c>
      <c r="R29" s="33">
        <f t="shared" si="3"/>
        <v>20</v>
      </c>
      <c r="S29" s="33">
        <f t="shared" si="3"/>
        <v>20</v>
      </c>
    </row>
    <row r="30" spans="1:19" ht="18.75" customHeight="1" x14ac:dyDescent="0.25">
      <c r="A30" s="25"/>
      <c r="B30" s="23" t="s">
        <v>31</v>
      </c>
      <c r="C30" s="19">
        <v>15</v>
      </c>
      <c r="D30" s="19">
        <v>15</v>
      </c>
      <c r="E30" s="19">
        <v>15</v>
      </c>
      <c r="F30" s="19">
        <v>4.5</v>
      </c>
      <c r="G30" s="19">
        <v>4.5</v>
      </c>
      <c r="H30" s="19">
        <v>4.5</v>
      </c>
      <c r="I30" s="32">
        <v>1.2</v>
      </c>
      <c r="J30" s="32">
        <v>1.2</v>
      </c>
      <c r="K30" s="32">
        <v>1.2</v>
      </c>
      <c r="L30" s="35"/>
      <c r="M30" s="35"/>
      <c r="N30" s="34"/>
      <c r="O30" s="34"/>
      <c r="Q30" s="33">
        <f t="shared" si="3"/>
        <v>20.7</v>
      </c>
      <c r="R30" s="33">
        <f t="shared" si="3"/>
        <v>20.7</v>
      </c>
      <c r="S30" s="33">
        <f t="shared" si="3"/>
        <v>20.7</v>
      </c>
    </row>
    <row r="31" spans="1:19" ht="40.5" customHeight="1" x14ac:dyDescent="0.25">
      <c r="A31" s="25"/>
      <c r="B31" s="23" t="s">
        <v>32</v>
      </c>
      <c r="C31" s="21"/>
      <c r="D31" s="21"/>
      <c r="E31" s="19">
        <v>50</v>
      </c>
      <c r="F31" s="21"/>
      <c r="G31" s="21"/>
      <c r="H31" s="21"/>
      <c r="I31" s="30"/>
      <c r="J31" s="30"/>
      <c r="K31" s="30"/>
      <c r="L31" s="35"/>
      <c r="M31" s="35"/>
      <c r="N31" s="34"/>
      <c r="O31" s="34"/>
      <c r="Q31" s="33">
        <f t="shared" si="3"/>
        <v>0</v>
      </c>
      <c r="R31" s="33">
        <f t="shared" si="3"/>
        <v>0</v>
      </c>
      <c r="S31" s="33">
        <f t="shared" si="3"/>
        <v>50</v>
      </c>
    </row>
    <row r="32" spans="1:19" ht="30" customHeight="1" x14ac:dyDescent="0.25">
      <c r="A32" s="25"/>
      <c r="B32" s="23" t="s">
        <v>33</v>
      </c>
      <c r="C32" s="21"/>
      <c r="D32" s="21"/>
      <c r="E32" s="19"/>
      <c r="F32" s="21"/>
      <c r="G32" s="21">
        <v>57.9</v>
      </c>
      <c r="H32" s="21"/>
      <c r="I32" s="30"/>
      <c r="J32" s="30"/>
      <c r="K32" s="30"/>
      <c r="L32" s="35"/>
      <c r="M32" s="35"/>
      <c r="N32" s="34"/>
      <c r="O32" s="34"/>
      <c r="Q32" s="33">
        <f t="shared" si="3"/>
        <v>0</v>
      </c>
      <c r="R32" s="33">
        <f t="shared" si="3"/>
        <v>57.9</v>
      </c>
      <c r="S32" s="33">
        <f t="shared" si="3"/>
        <v>0</v>
      </c>
    </row>
    <row r="33" spans="1:19" ht="33" customHeight="1" x14ac:dyDescent="0.25">
      <c r="A33" s="25"/>
      <c r="B33" s="23" t="s">
        <v>34</v>
      </c>
      <c r="C33" s="21"/>
      <c r="D33" s="21"/>
      <c r="E33" s="19"/>
      <c r="F33" s="21"/>
      <c r="G33" s="21">
        <v>36.200000000000003</v>
      </c>
      <c r="H33" s="21"/>
      <c r="I33" s="30"/>
      <c r="J33" s="30"/>
      <c r="K33" s="30"/>
      <c r="L33" s="35"/>
      <c r="M33" s="35"/>
      <c r="N33" s="34"/>
      <c r="O33" s="34"/>
      <c r="Q33" s="33">
        <f t="shared" si="3"/>
        <v>0</v>
      </c>
      <c r="R33" s="33">
        <f t="shared" si="3"/>
        <v>36.200000000000003</v>
      </c>
      <c r="S33" s="33">
        <f t="shared" si="3"/>
        <v>0</v>
      </c>
    </row>
    <row r="34" spans="1:19" ht="24" customHeight="1" x14ac:dyDescent="0.25">
      <c r="A34" s="25"/>
      <c r="B34" s="23" t="s">
        <v>104</v>
      </c>
      <c r="C34" s="19">
        <f>C104</f>
        <v>12.5</v>
      </c>
      <c r="D34" s="21"/>
      <c r="E34" s="19"/>
      <c r="F34" s="21"/>
      <c r="G34" s="21"/>
      <c r="H34" s="21"/>
      <c r="I34" s="30"/>
      <c r="J34" s="30"/>
      <c r="K34" s="30"/>
      <c r="L34" s="35"/>
      <c r="M34" s="35"/>
      <c r="N34" s="34"/>
      <c r="O34" s="34"/>
      <c r="Q34" s="33">
        <f t="shared" ref="Q34:S35" si="4">C34+F34+I34+L34</f>
        <v>12.5</v>
      </c>
      <c r="R34" s="33">
        <f t="shared" ref="R34" si="5">D34+G34+J34+M34</f>
        <v>0</v>
      </c>
      <c r="S34" s="33">
        <f t="shared" ref="S34" si="6">E34+H34+K34+N34</f>
        <v>0</v>
      </c>
    </row>
    <row r="35" spans="1:19" ht="33" customHeight="1" x14ac:dyDescent="0.25">
      <c r="A35" s="28"/>
      <c r="B35" s="31" t="s">
        <v>107</v>
      </c>
      <c r="C35" s="19"/>
      <c r="D35" s="19">
        <v>19.8</v>
      </c>
      <c r="E35" s="19"/>
      <c r="F35" s="32"/>
      <c r="G35" s="32"/>
      <c r="H35" s="32"/>
      <c r="I35" s="32"/>
      <c r="J35" s="32"/>
      <c r="K35" s="32"/>
      <c r="L35" s="27"/>
      <c r="M35" s="27"/>
      <c r="N35" s="30"/>
      <c r="O35" s="27"/>
      <c r="Q35" s="33">
        <f t="shared" si="4"/>
        <v>0</v>
      </c>
      <c r="R35" s="33">
        <f t="shared" si="4"/>
        <v>19.8</v>
      </c>
      <c r="S35" s="33">
        <f t="shared" si="4"/>
        <v>0</v>
      </c>
    </row>
    <row r="36" spans="1:19" s="13" customFormat="1" ht="20.25" customHeight="1" x14ac:dyDescent="0.25">
      <c r="A36" s="63"/>
      <c r="B36" s="64" t="s">
        <v>35</v>
      </c>
      <c r="C36" s="71">
        <v>97.966999999999999</v>
      </c>
      <c r="D36" s="71">
        <v>97.966999999999999</v>
      </c>
      <c r="E36" s="71">
        <v>97.966999999999999</v>
      </c>
      <c r="F36" s="71">
        <v>52.692999999999998</v>
      </c>
      <c r="G36" s="71">
        <f>52.693+G53+G54</f>
        <v>136.79300000000001</v>
      </c>
      <c r="H36" s="71">
        <v>52.692999999999998</v>
      </c>
      <c r="I36" s="71">
        <v>2.9540000000000002</v>
      </c>
      <c r="J36" s="71">
        <v>2.9540000000000002</v>
      </c>
      <c r="K36" s="71">
        <v>2.9540000000000002</v>
      </c>
      <c r="L36" s="72"/>
      <c r="M36" s="72"/>
      <c r="N36" s="73"/>
      <c r="O36" s="73"/>
      <c r="Q36" s="65">
        <f t="shared" si="3"/>
        <v>153.614</v>
      </c>
      <c r="R36" s="65">
        <f>D36+G36+J36+M36</f>
        <v>237.714</v>
      </c>
      <c r="S36" s="65">
        <f>E36+H36+K36+N36</f>
        <v>153.614</v>
      </c>
    </row>
    <row r="37" spans="1:19" ht="14.1" customHeight="1" x14ac:dyDescent="0.25">
      <c r="A37" s="14" t="s">
        <v>36</v>
      </c>
      <c r="B37" s="36" t="s">
        <v>37</v>
      </c>
      <c r="C37" s="37">
        <f>SUM(C38:C54)</f>
        <v>75.747</v>
      </c>
      <c r="D37" s="38">
        <f t="shared" ref="D37:K37" si="7">SUM(D38:D54)</f>
        <v>101.1</v>
      </c>
      <c r="E37" s="38">
        <f t="shared" si="7"/>
        <v>93</v>
      </c>
      <c r="F37" s="37">
        <f t="shared" si="7"/>
        <v>22.152999999999999</v>
      </c>
      <c r="G37" s="38">
        <f t="shared" si="7"/>
        <v>91.7</v>
      </c>
      <c r="H37" s="38">
        <f t="shared" si="7"/>
        <v>0</v>
      </c>
      <c r="I37" s="38">
        <f t="shared" si="7"/>
        <v>0</v>
      </c>
      <c r="J37" s="38">
        <f t="shared" si="7"/>
        <v>0</v>
      </c>
      <c r="K37" s="38">
        <f t="shared" si="7"/>
        <v>0</v>
      </c>
      <c r="L37" s="37">
        <f>SUM(L39:L52)</f>
        <v>0</v>
      </c>
      <c r="M37" s="37">
        <f>SUM(M39:M52)</f>
        <v>0</v>
      </c>
      <c r="N37" s="37">
        <f>SUM(N39:N52)</f>
        <v>0</v>
      </c>
      <c r="O37" s="14"/>
      <c r="Q37" s="38">
        <f>SUM(Q38:Q54)</f>
        <v>97.9</v>
      </c>
      <c r="R37" s="38">
        <f>SUM(R38:R54)</f>
        <v>192.8</v>
      </c>
      <c r="S37" s="38">
        <f>SUM(S38:S54)</f>
        <v>93</v>
      </c>
    </row>
    <row r="38" spans="1:19" ht="20.25" customHeight="1" x14ac:dyDescent="0.25">
      <c r="A38" s="25"/>
      <c r="B38" s="39" t="s">
        <v>38</v>
      </c>
      <c r="C38" s="17">
        <f>C73</f>
        <v>12.285</v>
      </c>
      <c r="D38" s="17"/>
      <c r="E38" s="17"/>
      <c r="F38" s="17">
        <f>F73</f>
        <v>7.2149999999999999</v>
      </c>
      <c r="G38" s="40"/>
      <c r="H38" s="40"/>
      <c r="I38" s="40"/>
      <c r="J38" s="40"/>
      <c r="K38" s="40"/>
      <c r="L38" s="17">
        <f>L76</f>
        <v>0</v>
      </c>
      <c r="M38" s="17">
        <f>M76</f>
        <v>0</v>
      </c>
      <c r="N38" s="17">
        <f>N76</f>
        <v>0</v>
      </c>
      <c r="O38" s="34"/>
      <c r="Q38" s="33">
        <f>C38+F38+I38+L38</f>
        <v>19.5</v>
      </c>
      <c r="R38" s="33">
        <f>D38+G38+J38+M38</f>
        <v>0</v>
      </c>
      <c r="S38" s="33">
        <f>E38+H38+K38+N38</f>
        <v>0</v>
      </c>
    </row>
    <row r="39" spans="1:19" s="13" customFormat="1" ht="14.1" customHeight="1" x14ac:dyDescent="0.25">
      <c r="A39" s="25"/>
      <c r="B39" s="41" t="s">
        <v>39</v>
      </c>
      <c r="C39" s="21"/>
      <c r="D39" s="21"/>
      <c r="E39" s="21"/>
      <c r="F39" s="19">
        <f>F76</f>
        <v>8.5</v>
      </c>
      <c r="G39" s="19">
        <f>G76</f>
        <v>7.6</v>
      </c>
      <c r="H39" s="32"/>
      <c r="I39" s="32"/>
      <c r="J39" s="29"/>
      <c r="K39" s="42"/>
      <c r="L39" s="42"/>
      <c r="M39" s="42"/>
      <c r="N39" s="27"/>
      <c r="O39" s="27"/>
      <c r="Q39" s="33">
        <f t="shared" ref="Q39:S70" si="8">C39+F39+I39+L39</f>
        <v>8.5</v>
      </c>
      <c r="R39" s="33">
        <f t="shared" si="8"/>
        <v>7.6</v>
      </c>
      <c r="S39" s="33">
        <f t="shared" si="8"/>
        <v>0</v>
      </c>
    </row>
    <row r="40" spans="1:19" s="13" customFormat="1" ht="14.1" customHeight="1" x14ac:dyDescent="0.25">
      <c r="A40" s="25"/>
      <c r="B40" s="22" t="s">
        <v>21</v>
      </c>
      <c r="C40" s="21"/>
      <c r="D40" s="21"/>
      <c r="E40" s="21"/>
      <c r="F40" s="19"/>
      <c r="G40" s="19"/>
      <c r="H40" s="32"/>
      <c r="I40" s="32"/>
      <c r="J40" s="29"/>
      <c r="K40" s="42"/>
      <c r="L40" s="42"/>
      <c r="M40" s="42"/>
      <c r="N40" s="27"/>
      <c r="O40" s="27"/>
      <c r="Q40" s="33">
        <f t="shared" si="8"/>
        <v>0</v>
      </c>
      <c r="R40" s="33"/>
      <c r="S40" s="33"/>
    </row>
    <row r="41" spans="1:19" s="13" customFormat="1" ht="14.1" customHeight="1" x14ac:dyDescent="0.25">
      <c r="A41" s="25"/>
      <c r="B41" s="43" t="s">
        <v>40</v>
      </c>
      <c r="C41" s="19">
        <v>14</v>
      </c>
      <c r="D41" s="19">
        <v>4</v>
      </c>
      <c r="E41" s="19"/>
      <c r="F41" s="29"/>
      <c r="G41" s="29"/>
      <c r="H41" s="30"/>
      <c r="I41" s="29"/>
      <c r="J41" s="29"/>
      <c r="K41" s="30"/>
      <c r="L41" s="42"/>
      <c r="M41" s="42"/>
      <c r="N41" s="30"/>
      <c r="O41" s="27"/>
      <c r="Q41" s="33">
        <f t="shared" si="8"/>
        <v>14</v>
      </c>
      <c r="R41" s="33">
        <f t="shared" si="8"/>
        <v>4</v>
      </c>
      <c r="S41" s="33">
        <f t="shared" si="8"/>
        <v>0</v>
      </c>
    </row>
    <row r="42" spans="1:19" s="13" customFormat="1" ht="14.1" customHeight="1" x14ac:dyDescent="0.25">
      <c r="A42" s="25"/>
      <c r="B42" s="39" t="s">
        <v>41</v>
      </c>
      <c r="C42" s="21">
        <f>C79</f>
        <v>10.962</v>
      </c>
      <c r="D42" s="34"/>
      <c r="E42" s="34"/>
      <c r="F42" s="21">
        <f t="shared" ref="F42:N42" si="9">F79</f>
        <v>6.4379999999999997</v>
      </c>
      <c r="G42" s="34"/>
      <c r="H42" s="34"/>
      <c r="I42" s="34"/>
      <c r="J42" s="34"/>
      <c r="K42" s="34"/>
      <c r="L42" s="21">
        <f t="shared" si="9"/>
        <v>0</v>
      </c>
      <c r="M42" s="21">
        <f t="shared" si="9"/>
        <v>0</v>
      </c>
      <c r="N42" s="21">
        <f t="shared" si="9"/>
        <v>0</v>
      </c>
      <c r="O42" s="27"/>
      <c r="Q42" s="33">
        <f t="shared" si="8"/>
        <v>17.399999999999999</v>
      </c>
      <c r="R42" s="33">
        <f t="shared" si="8"/>
        <v>0</v>
      </c>
      <c r="S42" s="33">
        <f t="shared" si="8"/>
        <v>0</v>
      </c>
    </row>
    <row r="43" spans="1:19" s="13" customFormat="1" ht="33.75" customHeight="1" x14ac:dyDescent="0.25">
      <c r="A43" s="25"/>
      <c r="B43" s="44" t="s">
        <v>42</v>
      </c>
      <c r="C43" s="19"/>
      <c r="D43" s="19"/>
      <c r="E43" s="19">
        <v>18</v>
      </c>
      <c r="F43" s="26"/>
      <c r="G43" s="26"/>
      <c r="H43" s="21"/>
      <c r="I43" s="26"/>
      <c r="J43" s="26"/>
      <c r="K43" s="21"/>
      <c r="L43" s="26"/>
      <c r="M43" s="26"/>
      <c r="N43" s="26"/>
      <c r="O43" s="21"/>
      <c r="Q43" s="33">
        <f t="shared" si="8"/>
        <v>0</v>
      </c>
      <c r="R43" s="33">
        <f t="shared" si="8"/>
        <v>0</v>
      </c>
      <c r="S43" s="33">
        <f t="shared" si="8"/>
        <v>18</v>
      </c>
    </row>
    <row r="44" spans="1:19" s="13" customFormat="1" ht="14.1" customHeight="1" x14ac:dyDescent="0.25">
      <c r="A44" s="25"/>
      <c r="B44" s="23" t="s">
        <v>43</v>
      </c>
      <c r="C44" s="19"/>
      <c r="D44" s="19">
        <v>4</v>
      </c>
      <c r="E44" s="21"/>
      <c r="F44" s="26"/>
      <c r="G44" s="26"/>
      <c r="H44" s="21"/>
      <c r="I44" s="26"/>
      <c r="J44" s="26"/>
      <c r="K44" s="21"/>
      <c r="L44" s="26"/>
      <c r="M44" s="26"/>
      <c r="N44" s="26"/>
      <c r="O44" s="21"/>
      <c r="Q44" s="33">
        <f t="shared" si="8"/>
        <v>0</v>
      </c>
      <c r="R44" s="33">
        <f t="shared" si="8"/>
        <v>4</v>
      </c>
      <c r="S44" s="33">
        <f t="shared" si="8"/>
        <v>0</v>
      </c>
    </row>
    <row r="45" spans="1:19" s="13" customFormat="1" ht="14.1" customHeight="1" x14ac:dyDescent="0.25">
      <c r="A45" s="25"/>
      <c r="B45" s="23" t="s">
        <v>44</v>
      </c>
      <c r="C45" s="21"/>
      <c r="D45" s="19">
        <v>9</v>
      </c>
      <c r="E45" s="19"/>
      <c r="F45" s="26"/>
      <c r="G45" s="26"/>
      <c r="H45" s="21"/>
      <c r="I45" s="26"/>
      <c r="J45" s="26"/>
      <c r="K45" s="21"/>
      <c r="L45" s="26"/>
      <c r="M45" s="26"/>
      <c r="N45" s="26"/>
      <c r="O45" s="21"/>
      <c r="Q45" s="33">
        <f t="shared" si="8"/>
        <v>0</v>
      </c>
      <c r="R45" s="33">
        <f t="shared" si="8"/>
        <v>9</v>
      </c>
      <c r="S45" s="33">
        <f t="shared" si="8"/>
        <v>0</v>
      </c>
    </row>
    <row r="46" spans="1:19" s="13" customFormat="1" ht="14.1" customHeight="1" x14ac:dyDescent="0.25">
      <c r="A46" s="25"/>
      <c r="B46" s="23" t="s">
        <v>45</v>
      </c>
      <c r="C46" s="21"/>
      <c r="D46" s="19"/>
      <c r="E46" s="19">
        <v>30</v>
      </c>
      <c r="F46" s="26"/>
      <c r="G46" s="26"/>
      <c r="H46" s="21"/>
      <c r="I46" s="26"/>
      <c r="J46" s="26"/>
      <c r="K46" s="21"/>
      <c r="L46" s="26"/>
      <c r="M46" s="26"/>
      <c r="N46" s="26"/>
      <c r="O46" s="21"/>
      <c r="Q46" s="33">
        <f t="shared" si="8"/>
        <v>0</v>
      </c>
      <c r="R46" s="33">
        <f t="shared" si="8"/>
        <v>0</v>
      </c>
      <c r="S46" s="33">
        <f t="shared" si="8"/>
        <v>30</v>
      </c>
    </row>
    <row r="47" spans="1:19" s="13" customFormat="1" ht="37.5" customHeight="1" x14ac:dyDescent="0.25">
      <c r="A47" s="25"/>
      <c r="B47" s="23" t="s">
        <v>46</v>
      </c>
      <c r="C47" s="21"/>
      <c r="D47" s="19">
        <v>1.1000000000000001</v>
      </c>
      <c r="E47" s="21"/>
      <c r="F47" s="21"/>
      <c r="G47" s="21"/>
      <c r="H47" s="21"/>
      <c r="I47" s="26"/>
      <c r="J47" s="26"/>
      <c r="K47" s="21"/>
      <c r="L47" s="26"/>
      <c r="M47" s="26"/>
      <c r="N47" s="26"/>
      <c r="O47" s="21"/>
      <c r="Q47" s="33">
        <f t="shared" si="8"/>
        <v>0</v>
      </c>
      <c r="R47" s="33">
        <f t="shared" si="8"/>
        <v>1.1000000000000001</v>
      </c>
      <c r="S47" s="33">
        <f t="shared" si="8"/>
        <v>0</v>
      </c>
    </row>
    <row r="48" spans="1:19" s="13" customFormat="1" ht="35.25" customHeight="1" x14ac:dyDescent="0.25">
      <c r="A48" s="25"/>
      <c r="B48" s="23" t="s">
        <v>47</v>
      </c>
      <c r="C48" s="19">
        <v>9.5</v>
      </c>
      <c r="D48" s="21"/>
      <c r="E48" s="21"/>
      <c r="F48" s="21"/>
      <c r="G48" s="21"/>
      <c r="H48" s="21"/>
      <c r="I48" s="26"/>
      <c r="J48" s="26"/>
      <c r="K48" s="21"/>
      <c r="L48" s="26"/>
      <c r="M48" s="26"/>
      <c r="N48" s="26"/>
      <c r="O48" s="21"/>
      <c r="Q48" s="33">
        <f t="shared" si="8"/>
        <v>9.5</v>
      </c>
      <c r="R48" s="33">
        <f t="shared" si="8"/>
        <v>0</v>
      </c>
      <c r="S48" s="33">
        <f t="shared" si="8"/>
        <v>0</v>
      </c>
    </row>
    <row r="49" spans="1:19" s="13" customFormat="1" ht="21.75" customHeight="1" x14ac:dyDescent="0.25">
      <c r="A49" s="25"/>
      <c r="B49" s="23" t="s">
        <v>48</v>
      </c>
      <c r="C49" s="19">
        <v>4</v>
      </c>
      <c r="D49" s="19">
        <v>8</v>
      </c>
      <c r="E49" s="21"/>
      <c r="F49" s="21"/>
      <c r="G49" s="21"/>
      <c r="H49" s="21"/>
      <c r="I49" s="26"/>
      <c r="J49" s="26"/>
      <c r="K49" s="21"/>
      <c r="L49" s="26"/>
      <c r="M49" s="26"/>
      <c r="N49" s="26"/>
      <c r="O49" s="21"/>
      <c r="Q49" s="33">
        <f t="shared" si="8"/>
        <v>4</v>
      </c>
      <c r="R49" s="33">
        <f t="shared" si="8"/>
        <v>8</v>
      </c>
      <c r="S49" s="33">
        <f t="shared" si="8"/>
        <v>0</v>
      </c>
    </row>
    <row r="50" spans="1:19" s="13" customFormat="1" ht="18" customHeight="1" x14ac:dyDescent="0.25">
      <c r="A50" s="25"/>
      <c r="B50" s="45" t="s">
        <v>27</v>
      </c>
      <c r="C50" s="19">
        <v>25</v>
      </c>
      <c r="D50" s="19"/>
      <c r="E50" s="21"/>
      <c r="F50" s="21"/>
      <c r="G50" s="21"/>
      <c r="H50" s="21"/>
      <c r="I50" s="26"/>
      <c r="J50" s="26"/>
      <c r="K50" s="21"/>
      <c r="L50" s="26"/>
      <c r="M50" s="26"/>
      <c r="N50" s="26"/>
      <c r="O50" s="21"/>
      <c r="Q50" s="33">
        <f t="shared" si="8"/>
        <v>25</v>
      </c>
      <c r="R50" s="33">
        <f t="shared" si="8"/>
        <v>0</v>
      </c>
      <c r="S50" s="33">
        <f t="shared" si="8"/>
        <v>0</v>
      </c>
    </row>
    <row r="51" spans="1:19" s="13" customFormat="1" ht="39.75" customHeight="1" x14ac:dyDescent="0.25">
      <c r="A51" s="25"/>
      <c r="B51" s="44" t="s">
        <v>49</v>
      </c>
      <c r="C51" s="21"/>
      <c r="D51" s="19">
        <v>25</v>
      </c>
      <c r="E51" s="19">
        <v>45</v>
      </c>
      <c r="F51" s="21"/>
      <c r="G51" s="21"/>
      <c r="H51" s="21"/>
      <c r="I51" s="26"/>
      <c r="J51" s="26"/>
      <c r="K51" s="21"/>
      <c r="L51" s="26"/>
      <c r="M51" s="26"/>
      <c r="N51" s="26"/>
      <c r="O51" s="21"/>
      <c r="Q51" s="33">
        <f>C51+F51+I51+L51</f>
        <v>0</v>
      </c>
      <c r="R51" s="33">
        <f>D51+G51+J51+M51</f>
        <v>25</v>
      </c>
      <c r="S51" s="33">
        <f>E51+H51+K51+N51</f>
        <v>45</v>
      </c>
    </row>
    <row r="52" spans="1:19" s="13" customFormat="1" ht="13.5" customHeight="1" x14ac:dyDescent="0.25">
      <c r="A52" s="25"/>
      <c r="B52" s="45" t="s">
        <v>50</v>
      </c>
      <c r="C52" s="21"/>
      <c r="D52" s="19">
        <v>50</v>
      </c>
      <c r="E52" s="19"/>
      <c r="F52" s="21"/>
      <c r="G52" s="21"/>
      <c r="H52" s="21"/>
      <c r="I52" s="26"/>
      <c r="J52" s="26"/>
      <c r="K52" s="21"/>
      <c r="L52" s="26"/>
      <c r="M52" s="26"/>
      <c r="N52" s="26"/>
      <c r="O52" s="21"/>
      <c r="Q52" s="33">
        <f t="shared" si="8"/>
        <v>0</v>
      </c>
      <c r="R52" s="33">
        <f t="shared" si="8"/>
        <v>50</v>
      </c>
      <c r="S52" s="33">
        <f t="shared" si="8"/>
        <v>0</v>
      </c>
    </row>
    <row r="53" spans="1:19" s="13" customFormat="1" ht="30.75" customHeight="1" x14ac:dyDescent="0.25">
      <c r="A53" s="25"/>
      <c r="B53" s="23" t="s">
        <v>33</v>
      </c>
      <c r="C53" s="21"/>
      <c r="D53" s="19"/>
      <c r="E53" s="19"/>
      <c r="F53" s="21"/>
      <c r="G53" s="19">
        <v>31.9</v>
      </c>
      <c r="H53" s="21"/>
      <c r="I53" s="26"/>
      <c r="J53" s="26"/>
      <c r="K53" s="21"/>
      <c r="L53" s="26"/>
      <c r="M53" s="26"/>
      <c r="N53" s="26"/>
      <c r="O53" s="21"/>
      <c r="Q53" s="33">
        <f t="shared" si="8"/>
        <v>0</v>
      </c>
      <c r="R53" s="33">
        <f t="shared" si="8"/>
        <v>31.9</v>
      </c>
      <c r="S53" s="33">
        <f t="shared" si="8"/>
        <v>0</v>
      </c>
    </row>
    <row r="54" spans="1:19" s="13" customFormat="1" ht="42" customHeight="1" x14ac:dyDescent="0.25">
      <c r="A54" s="25"/>
      <c r="B54" s="23" t="s">
        <v>34</v>
      </c>
      <c r="C54" s="21"/>
      <c r="D54" s="19"/>
      <c r="E54" s="19"/>
      <c r="F54" s="21"/>
      <c r="G54" s="19">
        <v>52.2</v>
      </c>
      <c r="H54" s="21"/>
      <c r="I54" s="26"/>
      <c r="J54" s="26"/>
      <c r="K54" s="21"/>
      <c r="L54" s="26"/>
      <c r="M54" s="26"/>
      <c r="N54" s="26"/>
      <c r="O54" s="21"/>
      <c r="Q54" s="33">
        <f t="shared" si="8"/>
        <v>0</v>
      </c>
      <c r="R54" s="33">
        <f t="shared" si="8"/>
        <v>52.2</v>
      </c>
      <c r="S54" s="33">
        <f t="shared" si="8"/>
        <v>0</v>
      </c>
    </row>
    <row r="55" spans="1:19" ht="15.75" customHeight="1" x14ac:dyDescent="0.25">
      <c r="A55" s="14" t="s">
        <v>51</v>
      </c>
      <c r="B55" s="36" t="s">
        <v>52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7"/>
      <c r="O55" s="47"/>
      <c r="Q55" s="33">
        <f t="shared" si="8"/>
        <v>0</v>
      </c>
      <c r="R55" s="33">
        <f t="shared" si="8"/>
        <v>0</v>
      </c>
      <c r="S55" s="33">
        <f t="shared" si="8"/>
        <v>0</v>
      </c>
    </row>
    <row r="56" spans="1:19" ht="15.75" hidden="1" customHeight="1" x14ac:dyDescent="0.25">
      <c r="A56" s="14"/>
      <c r="B56" s="3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/>
      <c r="O56" s="47"/>
      <c r="Q56" s="33">
        <f t="shared" si="8"/>
        <v>0</v>
      </c>
      <c r="R56" s="33">
        <f t="shared" si="8"/>
        <v>0</v>
      </c>
      <c r="S56" s="33">
        <f t="shared" si="8"/>
        <v>0</v>
      </c>
    </row>
    <row r="57" spans="1:19" ht="15.75" hidden="1" customHeight="1" x14ac:dyDescent="0.25">
      <c r="A57" s="14"/>
      <c r="B57" s="3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7"/>
      <c r="O57" s="47"/>
      <c r="Q57" s="33">
        <f t="shared" si="8"/>
        <v>0</v>
      </c>
      <c r="R57" s="33">
        <f t="shared" si="8"/>
        <v>0</v>
      </c>
      <c r="S57" s="33">
        <f t="shared" si="8"/>
        <v>0</v>
      </c>
    </row>
    <row r="58" spans="1:19" ht="15.75" customHeight="1" x14ac:dyDescent="0.25">
      <c r="A58" s="14" t="s">
        <v>53</v>
      </c>
      <c r="B58" s="36" t="s">
        <v>54</v>
      </c>
      <c r="C58" s="38">
        <f>C59+C60+C61+C62</f>
        <v>0</v>
      </c>
      <c r="D58" s="38">
        <f t="shared" ref="D58:J58" si="10">D59+D60+D61+D62</f>
        <v>0</v>
      </c>
      <c r="E58" s="38">
        <f t="shared" si="10"/>
        <v>414</v>
      </c>
      <c r="F58" s="38">
        <f t="shared" si="10"/>
        <v>0</v>
      </c>
      <c r="G58" s="38">
        <f t="shared" si="10"/>
        <v>276.10000000000002</v>
      </c>
      <c r="H58" s="38">
        <f t="shared" si="10"/>
        <v>0</v>
      </c>
      <c r="I58" s="38">
        <f t="shared" si="10"/>
        <v>0</v>
      </c>
      <c r="J58" s="38">
        <f t="shared" si="10"/>
        <v>0</v>
      </c>
      <c r="K58" s="38">
        <f>K59+K60+K61+K62</f>
        <v>0</v>
      </c>
      <c r="L58" s="46"/>
      <c r="M58" s="46"/>
      <c r="N58" s="47"/>
      <c r="O58" s="47"/>
      <c r="Q58" s="38">
        <f>Q59+Q60+Q61+Q62</f>
        <v>0</v>
      </c>
      <c r="R58" s="38">
        <f t="shared" ref="R58:S58" si="11">R59+R60+R61+R62</f>
        <v>276.10000000000002</v>
      </c>
      <c r="S58" s="38">
        <f t="shared" si="11"/>
        <v>414</v>
      </c>
    </row>
    <row r="59" spans="1:19" ht="32.25" customHeight="1" x14ac:dyDescent="0.25">
      <c r="A59" s="7"/>
      <c r="B59" s="23" t="s">
        <v>55</v>
      </c>
      <c r="C59" s="46"/>
      <c r="D59" s="46"/>
      <c r="E59" s="46"/>
      <c r="F59" s="46"/>
      <c r="G59" s="61">
        <v>98</v>
      </c>
      <c r="H59" s="46"/>
      <c r="I59" s="46"/>
      <c r="J59" s="46"/>
      <c r="K59" s="46"/>
      <c r="L59" s="46"/>
      <c r="M59" s="46"/>
      <c r="N59" s="47"/>
      <c r="O59" s="47"/>
      <c r="Q59" s="33">
        <f t="shared" ref="Q59" si="12">C59+F59+I59+L59</f>
        <v>0</v>
      </c>
      <c r="R59" s="33">
        <f t="shared" ref="R59" si="13">D59+G59+J59+M59</f>
        <v>98</v>
      </c>
      <c r="S59" s="33">
        <f t="shared" ref="S59" si="14">E59+H59+K59+N59</f>
        <v>0</v>
      </c>
    </row>
    <row r="60" spans="1:19" ht="36" customHeight="1" x14ac:dyDescent="0.25">
      <c r="A60" s="7"/>
      <c r="B60" s="23" t="s">
        <v>33</v>
      </c>
      <c r="C60" s="46"/>
      <c r="D60" s="46"/>
      <c r="E60" s="46"/>
      <c r="F60" s="46"/>
      <c r="G60" s="26">
        <v>89.8</v>
      </c>
      <c r="H60" s="46"/>
      <c r="I60" s="46"/>
      <c r="J60" s="46"/>
      <c r="K60" s="46"/>
      <c r="L60" s="46"/>
      <c r="M60" s="46"/>
      <c r="N60" s="47"/>
      <c r="O60" s="47"/>
      <c r="Q60" s="33">
        <f t="shared" si="8"/>
        <v>0</v>
      </c>
      <c r="R60" s="33">
        <f t="shared" si="8"/>
        <v>89.8</v>
      </c>
      <c r="S60" s="33">
        <f t="shared" si="8"/>
        <v>0</v>
      </c>
    </row>
    <row r="61" spans="1:19" ht="36" customHeight="1" x14ac:dyDescent="0.25">
      <c r="A61" s="7"/>
      <c r="B61" s="23" t="s">
        <v>34</v>
      </c>
      <c r="C61" s="46"/>
      <c r="D61" s="46"/>
      <c r="E61" s="46"/>
      <c r="F61" s="46"/>
      <c r="G61" s="26">
        <v>88.3</v>
      </c>
      <c r="H61" s="46"/>
      <c r="I61" s="46"/>
      <c r="J61" s="46"/>
      <c r="K61" s="46"/>
      <c r="L61" s="46"/>
      <c r="M61" s="46"/>
      <c r="N61" s="47"/>
      <c r="O61" s="47"/>
      <c r="Q61" s="33">
        <f t="shared" si="8"/>
        <v>0</v>
      </c>
      <c r="R61" s="33">
        <f t="shared" si="8"/>
        <v>88.3</v>
      </c>
      <c r="S61" s="33">
        <f t="shared" si="8"/>
        <v>0</v>
      </c>
    </row>
    <row r="62" spans="1:19" ht="30" customHeight="1" x14ac:dyDescent="0.25">
      <c r="A62" s="7"/>
      <c r="B62" s="23" t="s">
        <v>103</v>
      </c>
      <c r="C62" s="46"/>
      <c r="D62" s="46"/>
      <c r="E62" s="77">
        <v>414</v>
      </c>
      <c r="F62" s="46"/>
      <c r="G62" s="26"/>
      <c r="H62" s="46"/>
      <c r="I62" s="46"/>
      <c r="J62" s="46"/>
      <c r="K62" s="46"/>
      <c r="L62" s="46"/>
      <c r="M62" s="46"/>
      <c r="N62" s="47"/>
      <c r="O62" s="47"/>
      <c r="Q62" s="33">
        <f t="shared" ref="Q62" si="15">C62+F62+I62+L62</f>
        <v>0</v>
      </c>
      <c r="R62" s="33">
        <f t="shared" ref="R62" si="16">D62+G62+J62+M62</f>
        <v>0</v>
      </c>
      <c r="S62" s="33">
        <f t="shared" ref="S62" si="17">E62+H62+K62+N62</f>
        <v>414</v>
      </c>
    </row>
    <row r="63" spans="1:19" ht="15.75" customHeight="1" x14ac:dyDescent="0.25">
      <c r="A63" s="14" t="s">
        <v>56</v>
      </c>
      <c r="B63" s="36" t="s">
        <v>57</v>
      </c>
      <c r="C63" s="38">
        <f>C64+C65+C66+C67</f>
        <v>0</v>
      </c>
      <c r="D63" s="38">
        <f t="shared" ref="D63:K63" si="18">D64+D65+D66+D67</f>
        <v>0</v>
      </c>
      <c r="E63" s="38">
        <f t="shared" si="18"/>
        <v>652</v>
      </c>
      <c r="F63" s="38">
        <f t="shared" si="18"/>
        <v>0</v>
      </c>
      <c r="G63" s="38">
        <f t="shared" si="18"/>
        <v>98</v>
      </c>
      <c r="H63" s="38">
        <f t="shared" si="18"/>
        <v>0</v>
      </c>
      <c r="I63" s="38">
        <f t="shared" si="18"/>
        <v>0</v>
      </c>
      <c r="J63" s="38">
        <f t="shared" si="18"/>
        <v>0</v>
      </c>
      <c r="K63" s="38">
        <f t="shared" si="18"/>
        <v>0</v>
      </c>
      <c r="L63" s="37">
        <f>L64</f>
        <v>0</v>
      </c>
      <c r="M63" s="37">
        <f>M64</f>
        <v>0</v>
      </c>
      <c r="N63" s="37">
        <f>N64</f>
        <v>0</v>
      </c>
      <c r="O63" s="14"/>
      <c r="Q63" s="11">
        <f>C63+F63+I63+L63</f>
        <v>0</v>
      </c>
      <c r="R63" s="11">
        <f t="shared" si="8"/>
        <v>98</v>
      </c>
      <c r="S63" s="11">
        <f t="shared" si="8"/>
        <v>652</v>
      </c>
    </row>
    <row r="64" spans="1:19" ht="15.75" customHeight="1" x14ac:dyDescent="0.25">
      <c r="A64" s="14"/>
      <c r="B64" s="45" t="s">
        <v>50</v>
      </c>
      <c r="C64" s="34"/>
      <c r="D64" s="34"/>
      <c r="E64" s="19">
        <v>200</v>
      </c>
      <c r="F64" s="48"/>
      <c r="G64" s="48"/>
      <c r="H64" s="48"/>
      <c r="I64" s="48"/>
      <c r="J64" s="48"/>
      <c r="K64" s="48"/>
      <c r="L64" s="14"/>
      <c r="M64" s="14"/>
      <c r="N64" s="14"/>
      <c r="O64" s="14"/>
      <c r="Q64" s="33">
        <f t="shared" si="8"/>
        <v>0</v>
      </c>
      <c r="R64" s="33">
        <f t="shared" si="8"/>
        <v>0</v>
      </c>
      <c r="S64" s="33">
        <f t="shared" si="8"/>
        <v>200</v>
      </c>
    </row>
    <row r="65" spans="1:19" ht="37.5" customHeight="1" x14ac:dyDescent="0.25">
      <c r="A65" s="14"/>
      <c r="B65" s="23" t="s">
        <v>55</v>
      </c>
      <c r="C65" s="14"/>
      <c r="D65" s="14"/>
      <c r="E65" s="14"/>
      <c r="F65" s="14"/>
      <c r="G65" s="19">
        <v>98</v>
      </c>
      <c r="H65" s="14"/>
      <c r="I65" s="14"/>
      <c r="J65" s="14"/>
      <c r="K65" s="14"/>
      <c r="L65" s="14"/>
      <c r="M65" s="14"/>
      <c r="N65" s="14"/>
      <c r="O65" s="14"/>
      <c r="Q65" s="33">
        <f t="shared" si="8"/>
        <v>0</v>
      </c>
      <c r="R65" s="33">
        <f t="shared" si="8"/>
        <v>98</v>
      </c>
      <c r="S65" s="33">
        <f t="shared" si="8"/>
        <v>0</v>
      </c>
    </row>
    <row r="66" spans="1:19" ht="39" customHeight="1" x14ac:dyDescent="0.25">
      <c r="A66" s="14"/>
      <c r="B66" s="23" t="s">
        <v>58</v>
      </c>
      <c r="C66" s="19"/>
      <c r="D66" s="14"/>
      <c r="E66" s="76">
        <v>26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Q66" s="33">
        <f t="shared" si="8"/>
        <v>0</v>
      </c>
      <c r="R66" s="33">
        <f t="shared" si="8"/>
        <v>0</v>
      </c>
      <c r="S66" s="33">
        <f t="shared" si="8"/>
        <v>26</v>
      </c>
    </row>
    <row r="67" spans="1:19" ht="29.25" customHeight="1" x14ac:dyDescent="0.25">
      <c r="A67" s="14"/>
      <c r="B67" s="23" t="s">
        <v>103</v>
      </c>
      <c r="C67" s="19"/>
      <c r="D67" s="14"/>
      <c r="E67" s="78">
        <v>426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Q67" s="33">
        <f t="shared" ref="Q67" si="19">C67+F67+I67+L67</f>
        <v>0</v>
      </c>
      <c r="R67" s="33">
        <f t="shared" ref="R67" si="20">D67+G67+J67+M67</f>
        <v>0</v>
      </c>
      <c r="S67" s="33">
        <f t="shared" ref="S67" si="21">E67+H67+K67+N67</f>
        <v>426</v>
      </c>
    </row>
    <row r="68" spans="1:19" ht="36.75" customHeight="1" x14ac:dyDescent="0.25">
      <c r="A68" s="10" t="s">
        <v>59</v>
      </c>
      <c r="B68" s="74" t="s">
        <v>60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49"/>
      <c r="Q68" s="11"/>
      <c r="R68" s="11"/>
      <c r="S68" s="11"/>
    </row>
    <row r="69" spans="1:19" ht="15.75" customHeight="1" x14ac:dyDescent="0.25">
      <c r="A69" s="14" t="s">
        <v>61</v>
      </c>
      <c r="B69" s="36" t="s">
        <v>62</v>
      </c>
      <c r="C69" s="26"/>
      <c r="D69" s="26"/>
      <c r="E69" s="26"/>
      <c r="F69" s="28"/>
      <c r="G69" s="28"/>
      <c r="H69" s="29"/>
      <c r="I69" s="29"/>
      <c r="J69" s="29"/>
      <c r="K69" s="50"/>
      <c r="L69" s="50"/>
      <c r="M69" s="50"/>
      <c r="N69" s="50"/>
      <c r="O69" s="50"/>
      <c r="Q69" s="33">
        <f t="shared" si="8"/>
        <v>0</v>
      </c>
      <c r="R69" s="33">
        <f t="shared" si="8"/>
        <v>0</v>
      </c>
      <c r="S69" s="33">
        <f t="shared" si="8"/>
        <v>0</v>
      </c>
    </row>
    <row r="70" spans="1:19" ht="15.75" x14ac:dyDescent="0.25">
      <c r="A70" s="14" t="s">
        <v>63</v>
      </c>
      <c r="B70" s="36" t="s">
        <v>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Q70" s="33">
        <f t="shared" si="8"/>
        <v>0</v>
      </c>
      <c r="R70" s="33">
        <f t="shared" si="8"/>
        <v>0</v>
      </c>
      <c r="S70" s="33">
        <f t="shared" si="8"/>
        <v>0</v>
      </c>
    </row>
    <row r="71" spans="1:19" ht="15.75" customHeight="1" x14ac:dyDescent="0.25">
      <c r="A71" s="10" t="s">
        <v>65</v>
      </c>
      <c r="B71" s="51" t="s">
        <v>66</v>
      </c>
      <c r="C71" s="11">
        <f>SUM(C72:C105)</f>
        <v>201.24700000000001</v>
      </c>
      <c r="D71" s="11">
        <f t="shared" ref="D71:K71" si="22">SUM(D72:D105)</f>
        <v>302.40000000000003</v>
      </c>
      <c r="E71" s="11">
        <f t="shared" si="22"/>
        <v>1372</v>
      </c>
      <c r="F71" s="11">
        <f t="shared" si="22"/>
        <v>71.253000000000014</v>
      </c>
      <c r="G71" s="11">
        <f t="shared" si="22"/>
        <v>593.59999999999991</v>
      </c>
      <c r="H71" s="11">
        <f t="shared" si="22"/>
        <v>14.5</v>
      </c>
      <c r="I71" s="11">
        <f t="shared" si="22"/>
        <v>26.2</v>
      </c>
      <c r="J71" s="11">
        <f t="shared" si="22"/>
        <v>1.2</v>
      </c>
      <c r="K71" s="11">
        <f t="shared" si="22"/>
        <v>1.2</v>
      </c>
      <c r="L71" s="12">
        <f>SUM(L72:L98)</f>
        <v>0</v>
      </c>
      <c r="M71" s="12">
        <f>SUM(M72:M98)</f>
        <v>0</v>
      </c>
      <c r="N71" s="12">
        <f>SUM(N72:N98)</f>
        <v>0</v>
      </c>
      <c r="O71" s="12"/>
      <c r="Q71" s="11">
        <f t="shared" ref="Q71" si="23">SUM(Q72:Q105)</f>
        <v>298.7</v>
      </c>
      <c r="R71" s="11">
        <f t="shared" ref="R71" si="24">SUM(R72:R105)</f>
        <v>897.19999999999982</v>
      </c>
      <c r="S71" s="11">
        <f t="shared" ref="S71" si="25">SUM(S72:S105)</f>
        <v>1387.7</v>
      </c>
    </row>
    <row r="72" spans="1:19" ht="14.1" customHeight="1" x14ac:dyDescent="0.25">
      <c r="A72" s="25" t="s">
        <v>67</v>
      </c>
      <c r="B72" s="16" t="s">
        <v>19</v>
      </c>
      <c r="C72" s="17"/>
      <c r="D72" s="17"/>
      <c r="E72" s="17"/>
      <c r="F72" s="18">
        <v>35</v>
      </c>
      <c r="G72" s="17"/>
      <c r="H72" s="17"/>
      <c r="I72" s="17"/>
      <c r="J72" s="17"/>
      <c r="K72" s="17"/>
      <c r="L72" s="17"/>
      <c r="M72" s="17"/>
      <c r="N72" s="17"/>
      <c r="O72" s="52"/>
      <c r="Q72" s="33">
        <f t="shared" ref="Q72:S87" si="26">C72+F72+I72+L72</f>
        <v>35</v>
      </c>
      <c r="R72" s="33">
        <f t="shared" si="26"/>
        <v>0</v>
      </c>
      <c r="S72" s="33">
        <f t="shared" si="26"/>
        <v>0</v>
      </c>
    </row>
    <row r="73" spans="1:19" ht="14.1" customHeight="1" x14ac:dyDescent="0.25">
      <c r="A73" s="25" t="s">
        <v>68</v>
      </c>
      <c r="B73" s="39" t="s">
        <v>38</v>
      </c>
      <c r="C73" s="17">
        <f>19.5*0.63</f>
        <v>12.285</v>
      </c>
      <c r="D73" s="17"/>
      <c r="F73" s="17">
        <f>19.5*0.37</f>
        <v>7.2149999999999999</v>
      </c>
      <c r="G73" s="17"/>
      <c r="H73" s="17"/>
      <c r="I73" s="17"/>
      <c r="J73" s="17"/>
      <c r="K73" s="17"/>
      <c r="L73" s="17"/>
      <c r="M73" s="17"/>
      <c r="N73" s="17"/>
      <c r="O73" s="52"/>
      <c r="Q73" s="33">
        <f t="shared" si="26"/>
        <v>19.5</v>
      </c>
      <c r="R73" s="33">
        <f t="shared" si="26"/>
        <v>0</v>
      </c>
      <c r="S73" s="33">
        <f t="shared" si="26"/>
        <v>0</v>
      </c>
    </row>
    <row r="74" spans="1:19" ht="14.1" customHeight="1" x14ac:dyDescent="0.25">
      <c r="A74" s="25" t="s">
        <v>69</v>
      </c>
      <c r="B74" s="45" t="s">
        <v>27</v>
      </c>
      <c r="C74" s="19">
        <v>55</v>
      </c>
      <c r="D74" s="19">
        <v>33</v>
      </c>
      <c r="E74" s="21"/>
      <c r="F74" s="79"/>
      <c r="G74" s="79"/>
      <c r="H74" s="21"/>
      <c r="I74" s="30"/>
      <c r="J74" s="30"/>
      <c r="K74" s="21"/>
      <c r="L74" s="21"/>
      <c r="M74" s="21"/>
      <c r="N74" s="21"/>
      <c r="O74" s="52"/>
      <c r="Q74" s="33">
        <f>C74+F74+I74+L74</f>
        <v>55</v>
      </c>
      <c r="R74" s="33">
        <f t="shared" si="26"/>
        <v>33</v>
      </c>
      <c r="S74" s="33">
        <f t="shared" si="26"/>
        <v>0</v>
      </c>
    </row>
    <row r="75" spans="1:19" ht="14.1" customHeight="1" x14ac:dyDescent="0.25">
      <c r="A75" s="25" t="s">
        <v>70</v>
      </c>
      <c r="B75" s="31" t="s">
        <v>28</v>
      </c>
      <c r="C75" s="19"/>
      <c r="D75" s="19">
        <v>30</v>
      </c>
      <c r="E75" s="19">
        <v>60</v>
      </c>
      <c r="F75" s="21"/>
      <c r="G75" s="21"/>
      <c r="H75" s="21"/>
      <c r="I75" s="21"/>
      <c r="J75" s="21"/>
      <c r="K75" s="21"/>
      <c r="L75" s="21"/>
      <c r="M75" s="21"/>
      <c r="N75" s="21"/>
      <c r="O75" s="43"/>
      <c r="Q75" s="33">
        <f t="shared" ref="Q75:S98" si="27">C75+F75+I75+L75</f>
        <v>0</v>
      </c>
      <c r="R75" s="33">
        <f t="shared" si="26"/>
        <v>30</v>
      </c>
      <c r="S75" s="33">
        <f t="shared" si="26"/>
        <v>60</v>
      </c>
    </row>
    <row r="76" spans="1:19" ht="14.1" customHeight="1" x14ac:dyDescent="0.25">
      <c r="A76" s="25" t="s">
        <v>71</v>
      </c>
      <c r="B76" s="41" t="s">
        <v>39</v>
      </c>
      <c r="C76" s="19"/>
      <c r="D76" s="19"/>
      <c r="E76" s="19"/>
      <c r="F76" s="19">
        <v>8.5</v>
      </c>
      <c r="G76" s="19">
        <v>7.6</v>
      </c>
      <c r="H76" s="21"/>
      <c r="I76" s="21"/>
      <c r="J76" s="21"/>
      <c r="K76" s="21"/>
      <c r="L76" s="21"/>
      <c r="M76" s="21"/>
      <c r="N76" s="21"/>
      <c r="O76" s="43"/>
      <c r="Q76" s="33">
        <f t="shared" si="27"/>
        <v>8.5</v>
      </c>
      <c r="R76" s="33">
        <f t="shared" si="26"/>
        <v>7.6</v>
      </c>
      <c r="S76" s="33">
        <f t="shared" si="26"/>
        <v>0</v>
      </c>
    </row>
    <row r="77" spans="1:19" ht="21" customHeight="1" x14ac:dyDescent="0.25">
      <c r="A77" s="25" t="s">
        <v>72</v>
      </c>
      <c r="B77" s="43" t="s">
        <v>40</v>
      </c>
      <c r="C77" s="19">
        <v>14</v>
      </c>
      <c r="D77" s="19">
        <v>4</v>
      </c>
      <c r="E77" s="19"/>
      <c r="F77" s="19"/>
      <c r="G77" s="19"/>
      <c r="H77" s="21"/>
      <c r="I77" s="21"/>
      <c r="J77" s="21"/>
      <c r="K77" s="21"/>
      <c r="L77" s="21"/>
      <c r="M77" s="21"/>
      <c r="N77" s="21"/>
      <c r="O77" s="52"/>
      <c r="Q77" s="33">
        <f t="shared" si="27"/>
        <v>14</v>
      </c>
      <c r="R77" s="33">
        <f t="shared" si="26"/>
        <v>4</v>
      </c>
      <c r="S77" s="33">
        <f t="shared" si="26"/>
        <v>0</v>
      </c>
    </row>
    <row r="78" spans="1:19" ht="21.75" customHeight="1" x14ac:dyDescent="0.25">
      <c r="A78" s="25" t="s">
        <v>73</v>
      </c>
      <c r="B78" s="45" t="s">
        <v>50</v>
      </c>
      <c r="C78" s="21"/>
      <c r="D78" s="19">
        <v>50</v>
      </c>
      <c r="E78" s="19">
        <v>200</v>
      </c>
      <c r="F78" s="19"/>
      <c r="G78" s="80"/>
      <c r="H78" s="21"/>
      <c r="I78" s="21"/>
      <c r="J78" s="21"/>
      <c r="K78" s="21"/>
      <c r="L78" s="21"/>
      <c r="M78" s="21"/>
      <c r="N78" s="21"/>
      <c r="O78" s="52"/>
      <c r="Q78" s="33">
        <f>C78+F78+I78+L78</f>
        <v>0</v>
      </c>
      <c r="R78" s="33">
        <f t="shared" si="26"/>
        <v>50</v>
      </c>
      <c r="S78" s="33">
        <f t="shared" si="26"/>
        <v>200</v>
      </c>
    </row>
    <row r="79" spans="1:19" ht="21" customHeight="1" x14ac:dyDescent="0.25">
      <c r="A79" s="25" t="s">
        <v>74</v>
      </c>
      <c r="B79" s="39" t="s">
        <v>41</v>
      </c>
      <c r="C79" s="21">
        <f>ROUND(17.4*0.63,3)</f>
        <v>10.962</v>
      </c>
      <c r="D79" s="21"/>
      <c r="F79" s="21">
        <f>ROUND(17.4*0.37,3)</f>
        <v>6.4379999999999997</v>
      </c>
      <c r="G79" s="21"/>
      <c r="H79" s="21"/>
      <c r="I79" s="21"/>
      <c r="J79" s="21"/>
      <c r="K79" s="21"/>
      <c r="L79" s="21"/>
      <c r="M79" s="21"/>
      <c r="N79" s="21"/>
      <c r="O79" s="52"/>
      <c r="Q79" s="33">
        <f>C79+F79+I79+L79</f>
        <v>17.399999999999999</v>
      </c>
      <c r="R79" s="33">
        <f t="shared" si="26"/>
        <v>0</v>
      </c>
      <c r="S79" s="33">
        <f>E79+H79+K79+N79</f>
        <v>0</v>
      </c>
    </row>
    <row r="80" spans="1:19" ht="21.75" customHeight="1" x14ac:dyDescent="0.25">
      <c r="A80" s="25" t="s">
        <v>75</v>
      </c>
      <c r="B80" s="20" t="s">
        <v>20</v>
      </c>
      <c r="C80" s="21"/>
      <c r="D80" s="21"/>
      <c r="E80" s="21"/>
      <c r="F80" s="19">
        <v>4.5999999999999996</v>
      </c>
      <c r="G80" s="19">
        <v>5.2</v>
      </c>
      <c r="H80" s="19">
        <v>5</v>
      </c>
      <c r="I80" s="21"/>
      <c r="J80" s="21"/>
      <c r="K80" s="53"/>
      <c r="L80" s="53"/>
      <c r="M80" s="53"/>
      <c r="N80" s="53"/>
      <c r="O80" s="52"/>
      <c r="Q80" s="33">
        <f t="shared" si="27"/>
        <v>4.5999999999999996</v>
      </c>
      <c r="R80" s="33">
        <f t="shared" si="26"/>
        <v>5.2</v>
      </c>
      <c r="S80" s="33">
        <f t="shared" si="26"/>
        <v>5</v>
      </c>
    </row>
    <row r="81" spans="1:19" ht="21.75" customHeight="1" x14ac:dyDescent="0.25">
      <c r="A81" s="25" t="s">
        <v>76</v>
      </c>
      <c r="B81" s="22" t="s">
        <v>21</v>
      </c>
      <c r="C81" s="21"/>
      <c r="D81" s="21"/>
      <c r="E81" s="21"/>
      <c r="F81" s="21"/>
      <c r="G81" s="21"/>
      <c r="H81" s="21"/>
      <c r="I81" s="19">
        <v>25</v>
      </c>
      <c r="J81" s="21"/>
      <c r="K81" s="21"/>
      <c r="L81" s="21"/>
      <c r="M81" s="21"/>
      <c r="N81" s="21"/>
      <c r="O81" s="39"/>
      <c r="Q81" s="33">
        <f t="shared" si="27"/>
        <v>25</v>
      </c>
      <c r="R81" s="33">
        <f t="shared" si="26"/>
        <v>0</v>
      </c>
      <c r="S81" s="33">
        <f t="shared" si="26"/>
        <v>0</v>
      </c>
    </row>
    <row r="82" spans="1:19" ht="34.5" customHeight="1" x14ac:dyDescent="0.25">
      <c r="A82" s="25" t="s">
        <v>77</v>
      </c>
      <c r="B82" s="44" t="s">
        <v>49</v>
      </c>
      <c r="C82" s="19"/>
      <c r="D82" s="19">
        <v>25</v>
      </c>
      <c r="E82" s="19">
        <v>45</v>
      </c>
      <c r="F82" s="21"/>
      <c r="G82" s="21"/>
      <c r="H82" s="21"/>
      <c r="I82" s="21"/>
      <c r="J82" s="21"/>
      <c r="K82" s="21"/>
      <c r="L82" s="21"/>
      <c r="M82" s="21"/>
      <c r="N82" s="21"/>
      <c r="O82" s="39"/>
      <c r="Q82" s="33">
        <f t="shared" si="27"/>
        <v>0</v>
      </c>
      <c r="R82" s="33">
        <f t="shared" si="26"/>
        <v>25</v>
      </c>
      <c r="S82" s="33">
        <f t="shared" si="26"/>
        <v>45</v>
      </c>
    </row>
    <row r="83" spans="1:19" ht="35.25" customHeight="1" x14ac:dyDescent="0.25">
      <c r="A83" s="25" t="s">
        <v>78</v>
      </c>
      <c r="B83" s="44" t="s">
        <v>42</v>
      </c>
      <c r="C83" s="19"/>
      <c r="D83" s="19"/>
      <c r="E83" s="19">
        <v>18</v>
      </c>
      <c r="F83" s="21"/>
      <c r="G83" s="21"/>
      <c r="H83" s="21"/>
      <c r="I83" s="21"/>
      <c r="J83" s="21"/>
      <c r="K83" s="21"/>
      <c r="L83" s="21"/>
      <c r="M83" s="21"/>
      <c r="N83" s="21"/>
      <c r="O83" s="39"/>
      <c r="Q83" s="33">
        <f>C83+F83+I83+L83</f>
        <v>0</v>
      </c>
      <c r="R83" s="33">
        <f>D83+G83+J83+M83</f>
        <v>0</v>
      </c>
      <c r="S83" s="33">
        <f>E83+H83+K83+N83</f>
        <v>18</v>
      </c>
    </row>
    <row r="84" spans="1:19" ht="21.75" customHeight="1" x14ac:dyDescent="0.25">
      <c r="A84" s="25" t="s">
        <v>79</v>
      </c>
      <c r="B84" s="22" t="s">
        <v>22</v>
      </c>
      <c r="C84" s="19">
        <v>20</v>
      </c>
      <c r="D84" s="19">
        <v>45</v>
      </c>
      <c r="E84" s="19">
        <v>65</v>
      </c>
      <c r="F84" s="21"/>
      <c r="G84" s="21"/>
      <c r="H84" s="21"/>
      <c r="I84" s="21"/>
      <c r="J84" s="21"/>
      <c r="K84" s="21"/>
      <c r="L84" s="21"/>
      <c r="M84" s="21"/>
      <c r="N84" s="21"/>
      <c r="O84" s="39"/>
      <c r="Q84" s="33">
        <f t="shared" si="27"/>
        <v>20</v>
      </c>
      <c r="R84" s="33">
        <f t="shared" si="26"/>
        <v>45</v>
      </c>
      <c r="S84" s="33">
        <f t="shared" si="26"/>
        <v>65</v>
      </c>
    </row>
    <row r="85" spans="1:19" ht="21.75" customHeight="1" x14ac:dyDescent="0.25">
      <c r="A85" s="25" t="s">
        <v>80</v>
      </c>
      <c r="B85" s="22" t="s">
        <v>23</v>
      </c>
      <c r="C85" s="19"/>
      <c r="D85" s="19">
        <v>20</v>
      </c>
      <c r="E85" s="19"/>
      <c r="F85" s="21"/>
      <c r="G85" s="21"/>
      <c r="H85" s="21"/>
      <c r="I85" s="21"/>
      <c r="J85" s="21"/>
      <c r="K85" s="21"/>
      <c r="L85" s="21"/>
      <c r="M85" s="21"/>
      <c r="N85" s="21"/>
      <c r="O85" s="39"/>
      <c r="Q85" s="33">
        <f t="shared" si="27"/>
        <v>0</v>
      </c>
      <c r="R85" s="33">
        <f t="shared" si="26"/>
        <v>20</v>
      </c>
      <c r="S85" s="33">
        <f t="shared" si="26"/>
        <v>0</v>
      </c>
    </row>
    <row r="86" spans="1:19" ht="36.75" customHeight="1" x14ac:dyDescent="0.25">
      <c r="A86" s="25" t="s">
        <v>81</v>
      </c>
      <c r="B86" s="23" t="s">
        <v>24</v>
      </c>
      <c r="C86" s="24"/>
      <c r="D86" s="24"/>
      <c r="E86" s="19">
        <v>8</v>
      </c>
      <c r="F86" s="54"/>
      <c r="G86" s="54"/>
      <c r="H86" s="55"/>
      <c r="I86" s="30"/>
      <c r="J86" s="30"/>
      <c r="K86" s="53"/>
      <c r="L86" s="53"/>
      <c r="M86" s="53"/>
      <c r="N86" s="53"/>
      <c r="O86" s="56"/>
      <c r="Q86" s="33">
        <f t="shared" si="27"/>
        <v>0</v>
      </c>
      <c r="R86" s="33">
        <f t="shared" si="26"/>
        <v>0</v>
      </c>
      <c r="S86" s="33">
        <f t="shared" si="26"/>
        <v>8</v>
      </c>
    </row>
    <row r="87" spans="1:19" ht="21.75" customHeight="1" x14ac:dyDescent="0.25">
      <c r="A87" s="25" t="s">
        <v>82</v>
      </c>
      <c r="B87" s="23" t="s">
        <v>43</v>
      </c>
      <c r="C87" s="19"/>
      <c r="D87" s="19">
        <v>4</v>
      </c>
      <c r="E87" s="19"/>
      <c r="F87" s="54"/>
      <c r="G87" s="54"/>
      <c r="H87" s="55"/>
      <c r="I87" s="30"/>
      <c r="J87" s="30"/>
      <c r="K87" s="53"/>
      <c r="L87" s="53"/>
      <c r="M87" s="53"/>
      <c r="N87" s="53"/>
      <c r="O87" s="56"/>
      <c r="Q87" s="33">
        <f t="shared" si="27"/>
        <v>0</v>
      </c>
      <c r="R87" s="33">
        <f t="shared" si="26"/>
        <v>4</v>
      </c>
      <c r="S87" s="33">
        <f t="shared" si="26"/>
        <v>0</v>
      </c>
    </row>
    <row r="88" spans="1:19" ht="21.75" customHeight="1" x14ac:dyDescent="0.25">
      <c r="A88" s="25" t="s">
        <v>83</v>
      </c>
      <c r="B88" s="23" t="s">
        <v>44</v>
      </c>
      <c r="C88" s="19"/>
      <c r="D88" s="19">
        <v>9</v>
      </c>
      <c r="E88" s="19"/>
      <c r="F88" s="54"/>
      <c r="G88" s="54"/>
      <c r="H88" s="55"/>
      <c r="I88" s="30"/>
      <c r="J88" s="30"/>
      <c r="K88" s="53"/>
      <c r="L88" s="53"/>
      <c r="M88" s="53"/>
      <c r="N88" s="53"/>
      <c r="O88" s="56"/>
      <c r="Q88" s="33">
        <f t="shared" si="27"/>
        <v>0</v>
      </c>
      <c r="R88" s="33">
        <f t="shared" si="27"/>
        <v>9</v>
      </c>
      <c r="S88" s="33">
        <f t="shared" si="27"/>
        <v>0</v>
      </c>
    </row>
    <row r="89" spans="1:19" ht="21.75" customHeight="1" x14ac:dyDescent="0.25">
      <c r="A89" s="25" t="s">
        <v>84</v>
      </c>
      <c r="B89" s="23" t="s">
        <v>45</v>
      </c>
      <c r="C89" s="19"/>
      <c r="D89" s="19"/>
      <c r="E89" s="19">
        <v>30</v>
      </c>
      <c r="F89" s="54"/>
      <c r="G89" s="54"/>
      <c r="H89" s="55"/>
      <c r="I89" s="30"/>
      <c r="J89" s="30"/>
      <c r="K89" s="53"/>
      <c r="L89" s="53"/>
      <c r="M89" s="53"/>
      <c r="N89" s="53"/>
      <c r="O89" s="56"/>
      <c r="Q89" s="33">
        <f t="shared" si="27"/>
        <v>0</v>
      </c>
      <c r="R89" s="33">
        <f t="shared" si="27"/>
        <v>0</v>
      </c>
      <c r="S89" s="33">
        <f t="shared" si="27"/>
        <v>30</v>
      </c>
    </row>
    <row r="90" spans="1:19" ht="39" customHeight="1" x14ac:dyDescent="0.25">
      <c r="A90" s="25" t="s">
        <v>85</v>
      </c>
      <c r="B90" s="23" t="s">
        <v>25</v>
      </c>
      <c r="C90" s="19">
        <v>15</v>
      </c>
      <c r="D90" s="19">
        <v>15</v>
      </c>
      <c r="E90" s="19"/>
      <c r="F90" s="54"/>
      <c r="G90" s="54"/>
      <c r="H90" s="55"/>
      <c r="I90" s="30"/>
      <c r="J90" s="30"/>
      <c r="K90" s="53"/>
      <c r="L90" s="53"/>
      <c r="M90" s="53"/>
      <c r="N90" s="53"/>
      <c r="O90" s="56"/>
      <c r="Q90" s="33">
        <f t="shared" si="27"/>
        <v>15</v>
      </c>
      <c r="R90" s="33">
        <f t="shared" si="27"/>
        <v>15</v>
      </c>
      <c r="S90" s="33">
        <f t="shared" si="27"/>
        <v>0</v>
      </c>
    </row>
    <row r="91" spans="1:19" ht="39" customHeight="1" x14ac:dyDescent="0.25">
      <c r="A91" s="25" t="s">
        <v>86</v>
      </c>
      <c r="B91" s="23" t="s">
        <v>26</v>
      </c>
      <c r="C91" s="19"/>
      <c r="D91" s="19">
        <v>8.5</v>
      </c>
      <c r="E91" s="19"/>
      <c r="F91" s="57"/>
      <c r="G91" s="57"/>
      <c r="H91" s="58"/>
      <c r="I91" s="32"/>
      <c r="J91" s="32"/>
      <c r="K91" s="33"/>
      <c r="L91" s="53"/>
      <c r="M91" s="53"/>
      <c r="N91" s="53"/>
      <c r="O91" s="56"/>
      <c r="Q91" s="33">
        <f t="shared" si="27"/>
        <v>0</v>
      </c>
      <c r="R91" s="33">
        <f t="shared" si="27"/>
        <v>8.5</v>
      </c>
      <c r="S91" s="33">
        <f t="shared" si="27"/>
        <v>0</v>
      </c>
    </row>
    <row r="92" spans="1:19" ht="21.75" customHeight="1" x14ac:dyDescent="0.25">
      <c r="A92" s="25" t="s">
        <v>87</v>
      </c>
      <c r="B92" s="23" t="s">
        <v>30</v>
      </c>
      <c r="C92" s="19">
        <v>15</v>
      </c>
      <c r="D92" s="19">
        <v>15</v>
      </c>
      <c r="E92" s="19">
        <v>15</v>
      </c>
      <c r="F92" s="19">
        <v>5</v>
      </c>
      <c r="G92" s="19">
        <v>5</v>
      </c>
      <c r="H92" s="19">
        <v>5</v>
      </c>
      <c r="I92" s="32"/>
      <c r="J92" s="32"/>
      <c r="K92" s="33"/>
      <c r="L92" s="53"/>
      <c r="M92" s="53"/>
      <c r="N92" s="53"/>
      <c r="O92" s="56"/>
      <c r="Q92" s="33">
        <f t="shared" si="27"/>
        <v>20</v>
      </c>
      <c r="R92" s="33">
        <f t="shared" si="27"/>
        <v>20</v>
      </c>
      <c r="S92" s="33">
        <f t="shared" si="27"/>
        <v>20</v>
      </c>
    </row>
    <row r="93" spans="1:19" ht="21.75" customHeight="1" x14ac:dyDescent="0.25">
      <c r="A93" s="25" t="s">
        <v>88</v>
      </c>
      <c r="B93" s="23" t="s">
        <v>31</v>
      </c>
      <c r="C93" s="19">
        <v>15</v>
      </c>
      <c r="D93" s="19">
        <v>15</v>
      </c>
      <c r="E93" s="19">
        <v>15</v>
      </c>
      <c r="F93" s="19">
        <v>4.5</v>
      </c>
      <c r="G93" s="19">
        <v>4.5</v>
      </c>
      <c r="H93" s="19">
        <v>4.5</v>
      </c>
      <c r="I93" s="32">
        <v>1.2</v>
      </c>
      <c r="J93" s="32">
        <v>1.2</v>
      </c>
      <c r="K93" s="32">
        <v>1.2</v>
      </c>
      <c r="L93" s="53"/>
      <c r="M93" s="53"/>
      <c r="N93" s="53"/>
      <c r="O93" s="56"/>
      <c r="Q93" s="33">
        <f t="shared" si="27"/>
        <v>20.7</v>
      </c>
      <c r="R93" s="33">
        <f t="shared" si="27"/>
        <v>20.7</v>
      </c>
      <c r="S93" s="33">
        <f t="shared" si="27"/>
        <v>20.7</v>
      </c>
    </row>
    <row r="94" spans="1:19" ht="21.75" customHeight="1" x14ac:dyDescent="0.25">
      <c r="A94" s="25" t="s">
        <v>89</v>
      </c>
      <c r="B94" s="23" t="s">
        <v>29</v>
      </c>
      <c r="C94" s="19">
        <v>18</v>
      </c>
      <c r="D94" s="19"/>
      <c r="E94" s="19"/>
      <c r="F94" s="19"/>
      <c r="G94" s="19">
        <v>19</v>
      </c>
      <c r="H94" s="19"/>
      <c r="I94" s="32"/>
      <c r="J94" s="32"/>
      <c r="K94" s="32"/>
      <c r="L94" s="53"/>
      <c r="M94" s="53"/>
      <c r="N94" s="53"/>
      <c r="O94" s="56"/>
      <c r="Q94" s="33">
        <f t="shared" si="27"/>
        <v>18</v>
      </c>
      <c r="R94" s="33">
        <f t="shared" si="27"/>
        <v>19</v>
      </c>
      <c r="S94" s="33">
        <f t="shared" si="27"/>
        <v>0</v>
      </c>
    </row>
    <row r="95" spans="1:19" ht="35.25" customHeight="1" x14ac:dyDescent="0.25">
      <c r="A95" s="25" t="s">
        <v>90</v>
      </c>
      <c r="B95" s="23" t="s">
        <v>32</v>
      </c>
      <c r="C95" s="19"/>
      <c r="D95" s="19"/>
      <c r="E95" s="19">
        <v>50</v>
      </c>
      <c r="F95" s="19"/>
      <c r="G95" s="19"/>
      <c r="H95" s="19"/>
      <c r="I95" s="32"/>
      <c r="J95" s="32"/>
      <c r="K95" s="32"/>
      <c r="L95" s="53"/>
      <c r="M95" s="53"/>
      <c r="N95" s="53"/>
      <c r="O95" s="56"/>
      <c r="Q95" s="33">
        <f t="shared" si="27"/>
        <v>0</v>
      </c>
      <c r="R95" s="33">
        <f t="shared" si="27"/>
        <v>0</v>
      </c>
      <c r="S95" s="33">
        <f t="shared" si="27"/>
        <v>50</v>
      </c>
    </row>
    <row r="96" spans="1:19" ht="38.25" customHeight="1" x14ac:dyDescent="0.25">
      <c r="A96" s="25" t="s">
        <v>91</v>
      </c>
      <c r="B96" s="23" t="s">
        <v>46</v>
      </c>
      <c r="C96" s="19"/>
      <c r="D96" s="19">
        <v>1.1000000000000001</v>
      </c>
      <c r="E96" s="19"/>
      <c r="F96" s="19"/>
      <c r="G96" s="19"/>
      <c r="H96" s="19"/>
      <c r="I96" s="32"/>
      <c r="J96" s="32"/>
      <c r="K96" s="32"/>
      <c r="L96" s="53"/>
      <c r="M96" s="53"/>
      <c r="N96" s="53"/>
      <c r="O96" s="56"/>
      <c r="Q96" s="33">
        <f t="shared" si="27"/>
        <v>0</v>
      </c>
      <c r="R96" s="33">
        <f t="shared" si="27"/>
        <v>1.1000000000000001</v>
      </c>
      <c r="S96" s="33">
        <f t="shared" si="27"/>
        <v>0</v>
      </c>
    </row>
    <row r="97" spans="1:19" ht="33" customHeight="1" x14ac:dyDescent="0.25">
      <c r="A97" s="25" t="s">
        <v>92</v>
      </c>
      <c r="B97" s="23" t="s">
        <v>47</v>
      </c>
      <c r="C97" s="19">
        <v>9.5</v>
      </c>
      <c r="D97" s="19"/>
      <c r="E97" s="19"/>
      <c r="F97" s="19"/>
      <c r="G97" s="19"/>
      <c r="H97" s="19"/>
      <c r="I97" s="32"/>
      <c r="J97" s="32"/>
      <c r="K97" s="32"/>
      <c r="L97" s="53"/>
      <c r="M97" s="53"/>
      <c r="N97" s="53"/>
      <c r="O97" s="56"/>
      <c r="Q97" s="33">
        <f t="shared" si="27"/>
        <v>9.5</v>
      </c>
      <c r="R97" s="33">
        <f t="shared" si="27"/>
        <v>0</v>
      </c>
      <c r="S97" s="33">
        <f t="shared" si="27"/>
        <v>0</v>
      </c>
    </row>
    <row r="98" spans="1:19" ht="24" customHeight="1" x14ac:dyDescent="0.25">
      <c r="A98" s="25" t="s">
        <v>93</v>
      </c>
      <c r="B98" s="23" t="s">
        <v>48</v>
      </c>
      <c r="C98" s="19">
        <v>4</v>
      </c>
      <c r="D98" s="19">
        <v>8</v>
      </c>
      <c r="E98" s="19"/>
      <c r="F98" s="19"/>
      <c r="G98" s="19"/>
      <c r="H98" s="19"/>
      <c r="I98" s="32"/>
      <c r="J98" s="32"/>
      <c r="K98" s="32"/>
      <c r="L98" s="53"/>
      <c r="M98" s="53"/>
      <c r="N98" s="53"/>
      <c r="O98" s="56"/>
      <c r="Q98" s="33">
        <f t="shared" si="27"/>
        <v>4</v>
      </c>
      <c r="R98" s="33">
        <f t="shared" si="27"/>
        <v>8</v>
      </c>
      <c r="S98" s="33">
        <f t="shared" si="27"/>
        <v>0</v>
      </c>
    </row>
    <row r="99" spans="1:19" ht="36" customHeight="1" x14ac:dyDescent="0.25">
      <c r="A99" s="25" t="s">
        <v>94</v>
      </c>
      <c r="B99" s="23" t="s">
        <v>58</v>
      </c>
      <c r="C99" s="19"/>
      <c r="D99" s="19"/>
      <c r="E99" s="19">
        <v>26</v>
      </c>
      <c r="F99" s="19"/>
      <c r="G99" s="19"/>
      <c r="H99" s="19"/>
      <c r="I99" s="32"/>
      <c r="J99" s="32"/>
      <c r="K99" s="32"/>
      <c r="L99" s="53"/>
      <c r="M99" s="53"/>
      <c r="N99" s="53"/>
      <c r="O99" s="56"/>
      <c r="Q99" s="33">
        <f t="shared" ref="Q99:S106" si="28">C99+F99+I99+L99</f>
        <v>0</v>
      </c>
      <c r="R99" s="33">
        <f t="shared" si="28"/>
        <v>0</v>
      </c>
      <c r="S99" s="33">
        <f t="shared" si="28"/>
        <v>26</v>
      </c>
    </row>
    <row r="100" spans="1:19" ht="35.25" customHeight="1" x14ac:dyDescent="0.25">
      <c r="A100" s="25" t="s">
        <v>95</v>
      </c>
      <c r="B100" s="23" t="s">
        <v>55</v>
      </c>
      <c r="C100" s="19"/>
      <c r="D100" s="19"/>
      <c r="E100" s="19"/>
      <c r="F100" s="19"/>
      <c r="G100" s="19">
        <v>196</v>
      </c>
      <c r="H100" s="19"/>
      <c r="I100" s="32"/>
      <c r="J100" s="32"/>
      <c r="K100" s="32"/>
      <c r="L100" s="53"/>
      <c r="M100" s="53"/>
      <c r="N100" s="53"/>
      <c r="O100" s="56"/>
      <c r="Q100" s="33">
        <f>C100+F100+I100+L100</f>
        <v>0</v>
      </c>
      <c r="R100" s="33">
        <f>D100+G100+J100+M100</f>
        <v>196</v>
      </c>
      <c r="S100" s="33">
        <f>E100+H100+K100+N100</f>
        <v>0</v>
      </c>
    </row>
    <row r="101" spans="1:19" ht="39.75" customHeight="1" x14ac:dyDescent="0.25">
      <c r="A101" s="25" t="s">
        <v>96</v>
      </c>
      <c r="B101" s="23" t="s">
        <v>33</v>
      </c>
      <c r="C101" s="19"/>
      <c r="D101" s="19"/>
      <c r="E101" s="19"/>
      <c r="F101" s="19"/>
      <c r="G101" s="19">
        <v>179.6</v>
      </c>
      <c r="H101" s="19"/>
      <c r="I101" s="32"/>
      <c r="J101" s="32"/>
      <c r="K101" s="32"/>
      <c r="L101" s="53"/>
      <c r="M101" s="53"/>
      <c r="N101" s="53"/>
      <c r="O101" s="56"/>
      <c r="Q101" s="33">
        <f t="shared" si="28"/>
        <v>0</v>
      </c>
      <c r="R101" s="33">
        <f t="shared" si="28"/>
        <v>179.6</v>
      </c>
      <c r="S101" s="33">
        <f t="shared" si="28"/>
        <v>0</v>
      </c>
    </row>
    <row r="102" spans="1:19" ht="32.25" customHeight="1" x14ac:dyDescent="0.25">
      <c r="A102" s="25" t="s">
        <v>97</v>
      </c>
      <c r="B102" s="23" t="s">
        <v>34</v>
      </c>
      <c r="C102" s="19"/>
      <c r="D102" s="19"/>
      <c r="E102" s="19"/>
      <c r="F102" s="19"/>
      <c r="G102" s="19">
        <v>176.7</v>
      </c>
      <c r="H102" s="19"/>
      <c r="I102" s="32"/>
      <c r="J102" s="32"/>
      <c r="K102" s="32"/>
      <c r="L102" s="53"/>
      <c r="M102" s="53"/>
      <c r="N102" s="53"/>
      <c r="O102" s="56"/>
      <c r="Q102" s="33">
        <f t="shared" si="28"/>
        <v>0</v>
      </c>
      <c r="R102" s="33">
        <f t="shared" si="28"/>
        <v>176.7</v>
      </c>
      <c r="S102" s="33">
        <f t="shared" si="28"/>
        <v>0</v>
      </c>
    </row>
    <row r="103" spans="1:19" ht="32.25" customHeight="1" x14ac:dyDescent="0.25">
      <c r="A103" s="25" t="s">
        <v>101</v>
      </c>
      <c r="B103" s="23" t="s">
        <v>103</v>
      </c>
      <c r="C103" s="19"/>
      <c r="D103" s="19"/>
      <c r="E103" s="19">
        <v>840</v>
      </c>
      <c r="F103" s="19"/>
      <c r="G103" s="19"/>
      <c r="H103" s="19"/>
      <c r="I103" s="32"/>
      <c r="J103" s="32"/>
      <c r="K103" s="32"/>
      <c r="L103" s="53"/>
      <c r="M103" s="53"/>
      <c r="N103" s="53"/>
      <c r="O103" s="56"/>
      <c r="Q103" s="33">
        <f t="shared" ref="Q103:Q105" si="29">C103+F103+I103+L103</f>
        <v>0</v>
      </c>
      <c r="R103" s="33">
        <f t="shared" ref="R103:S105" si="30">D103+G103+J103+M103</f>
        <v>0</v>
      </c>
      <c r="S103" s="33">
        <f t="shared" ref="S103:S104" si="31">E103+H103+K103+N103</f>
        <v>840</v>
      </c>
    </row>
    <row r="104" spans="1:19" ht="20.25" customHeight="1" x14ac:dyDescent="0.25">
      <c r="A104" s="25" t="s">
        <v>102</v>
      </c>
      <c r="B104" s="23" t="s">
        <v>104</v>
      </c>
      <c r="C104" s="19">
        <v>12.5</v>
      </c>
      <c r="D104" s="19"/>
      <c r="E104" s="19"/>
      <c r="F104" s="19"/>
      <c r="G104" s="19"/>
      <c r="H104" s="19"/>
      <c r="I104" s="32"/>
      <c r="J104" s="32"/>
      <c r="K104" s="32"/>
      <c r="L104" s="53"/>
      <c r="M104" s="53"/>
      <c r="N104" s="53"/>
      <c r="O104" s="56"/>
      <c r="Q104" s="33">
        <f t="shared" si="29"/>
        <v>12.5</v>
      </c>
      <c r="R104" s="33">
        <f t="shared" si="30"/>
        <v>0</v>
      </c>
      <c r="S104" s="33">
        <f t="shared" si="31"/>
        <v>0</v>
      </c>
    </row>
    <row r="105" spans="1:19" ht="38.25" customHeight="1" x14ac:dyDescent="0.25">
      <c r="A105" s="25" t="s">
        <v>106</v>
      </c>
      <c r="B105" s="31" t="s">
        <v>112</v>
      </c>
      <c r="C105" s="19"/>
      <c r="D105" s="19">
        <v>19.8</v>
      </c>
      <c r="E105" s="19"/>
      <c r="F105" s="21"/>
      <c r="G105" s="21"/>
      <c r="H105" s="21"/>
      <c r="I105" s="21"/>
      <c r="J105" s="21"/>
      <c r="K105" s="21"/>
      <c r="L105" s="21"/>
      <c r="M105" s="21"/>
      <c r="N105" s="21"/>
      <c r="O105" s="43"/>
      <c r="Q105" s="33">
        <f t="shared" si="29"/>
        <v>0</v>
      </c>
      <c r="R105" s="33">
        <f t="shared" si="30"/>
        <v>19.8</v>
      </c>
      <c r="S105" s="33">
        <f t="shared" si="30"/>
        <v>0</v>
      </c>
    </row>
    <row r="106" spans="1:19" ht="15.75" customHeight="1" x14ac:dyDescent="0.25">
      <c r="A106" s="14" t="s">
        <v>98</v>
      </c>
      <c r="B106" s="59" t="s">
        <v>99</v>
      </c>
      <c r="C106" s="37"/>
      <c r="D106" s="37"/>
      <c r="E106" s="37"/>
      <c r="F106" s="37"/>
      <c r="G106" s="37"/>
      <c r="H106" s="60"/>
      <c r="I106" s="60"/>
      <c r="J106" s="60"/>
      <c r="K106" s="60"/>
      <c r="L106" s="60"/>
      <c r="M106" s="60"/>
      <c r="N106" s="60"/>
      <c r="O106" s="8"/>
      <c r="Q106" s="33">
        <f t="shared" si="28"/>
        <v>0</v>
      </c>
      <c r="R106" s="33">
        <f t="shared" si="28"/>
        <v>0</v>
      </c>
      <c r="S106" s="33">
        <f t="shared" si="28"/>
        <v>0</v>
      </c>
    </row>
    <row r="107" spans="1:19" ht="15.75" customHeight="1" x14ac:dyDescent="0.25">
      <c r="Q107" s="104" t="s">
        <v>100</v>
      </c>
      <c r="R107" s="104"/>
      <c r="S107" s="104"/>
    </row>
    <row r="108" spans="1:19" s="81" customFormat="1" ht="15.75" customHeight="1" x14ac:dyDescent="0.3">
      <c r="H108" s="102"/>
      <c r="I108" s="102"/>
      <c r="J108" s="102"/>
      <c r="K108" s="102"/>
      <c r="L108" s="102"/>
      <c r="M108" s="102"/>
      <c r="N108" s="102"/>
      <c r="Q108" s="56">
        <f>Q71/Q15*100</f>
        <v>79.91588364975064</v>
      </c>
      <c r="R108" s="56">
        <f>R71/R15*100</f>
        <v>96.882734313246942</v>
      </c>
      <c r="S108" s="56">
        <f>S71/S15*100</f>
        <v>96.383584021870192</v>
      </c>
    </row>
  </sheetData>
  <mergeCells count="15">
    <mergeCell ref="I4:K4"/>
    <mergeCell ref="I5:Q5"/>
    <mergeCell ref="O12:O13"/>
    <mergeCell ref="Q12:S12"/>
    <mergeCell ref="Q107:S107"/>
    <mergeCell ref="A10:O10"/>
    <mergeCell ref="A7:O7"/>
    <mergeCell ref="A9:O9"/>
    <mergeCell ref="H108:N108"/>
    <mergeCell ref="A12:A13"/>
    <mergeCell ref="B12:B13"/>
    <mergeCell ref="C12:E12"/>
    <mergeCell ref="F12:H12"/>
    <mergeCell ref="I12:K12"/>
    <mergeCell ref="L12:N12"/>
  </mergeCells>
  <conditionalFormatting sqref="B75 B82:B83">
    <cfRule type="notContainsBlanks" dxfId="33" priority="34" stopIfTrue="1">
      <formula>LEN(TRIM(B75))&gt;0</formula>
    </cfRule>
  </conditionalFormatting>
  <conditionalFormatting sqref="B75">
    <cfRule type="notContainsBlanks" dxfId="32" priority="33" stopIfTrue="1">
      <formula>LEN(TRIM(B75))&gt;0</formula>
    </cfRule>
  </conditionalFormatting>
  <conditionalFormatting sqref="B76">
    <cfRule type="notContainsBlanks" dxfId="31" priority="32" stopIfTrue="1">
      <formula>LEN(TRIM(B76))&gt;0</formula>
    </cfRule>
  </conditionalFormatting>
  <conditionalFormatting sqref="B76">
    <cfRule type="notContainsBlanks" dxfId="30" priority="31" stopIfTrue="1">
      <formula>LEN(TRIM(B76))&gt;0</formula>
    </cfRule>
  </conditionalFormatting>
  <conditionalFormatting sqref="B80">
    <cfRule type="notContainsBlanks" dxfId="29" priority="30" stopIfTrue="1">
      <formula>LEN(TRIM(B80))&gt;0</formula>
    </cfRule>
  </conditionalFormatting>
  <conditionalFormatting sqref="B80">
    <cfRule type="notContainsBlanks" dxfId="28" priority="29" stopIfTrue="1">
      <formula>LEN(TRIM(B80))&gt;0</formula>
    </cfRule>
  </conditionalFormatting>
  <conditionalFormatting sqref="B81">
    <cfRule type="notContainsBlanks" dxfId="27" priority="28" stopIfTrue="1">
      <formula>LEN(TRIM(B81))&gt;0</formula>
    </cfRule>
  </conditionalFormatting>
  <conditionalFormatting sqref="B81">
    <cfRule type="notContainsBlanks" dxfId="26" priority="27" stopIfTrue="1">
      <formula>LEN(TRIM(B81))&gt;0</formula>
    </cfRule>
  </conditionalFormatting>
  <conditionalFormatting sqref="B84">
    <cfRule type="notContainsBlanks" dxfId="25" priority="26" stopIfTrue="1">
      <formula>LEN(TRIM(B84))&gt;0</formula>
    </cfRule>
  </conditionalFormatting>
  <conditionalFormatting sqref="B84">
    <cfRule type="notContainsBlanks" dxfId="24" priority="25" stopIfTrue="1">
      <formula>LEN(TRIM(B84))&gt;0</formula>
    </cfRule>
  </conditionalFormatting>
  <conditionalFormatting sqref="B84">
    <cfRule type="notContainsBlanks" dxfId="23" priority="24" stopIfTrue="1">
      <formula>LEN(TRIM(B84))&gt;0</formula>
    </cfRule>
  </conditionalFormatting>
  <conditionalFormatting sqref="B85">
    <cfRule type="notContainsBlanks" dxfId="22" priority="23" stopIfTrue="1">
      <formula>LEN(TRIM(B85))&gt;0</formula>
    </cfRule>
  </conditionalFormatting>
  <conditionalFormatting sqref="B85">
    <cfRule type="notContainsBlanks" dxfId="21" priority="22" stopIfTrue="1">
      <formula>LEN(TRIM(B85))&gt;0</formula>
    </cfRule>
  </conditionalFormatting>
  <conditionalFormatting sqref="B19">
    <cfRule type="notContainsBlanks" dxfId="20" priority="21" stopIfTrue="1">
      <formula>LEN(TRIM(B19))&gt;0</formula>
    </cfRule>
  </conditionalFormatting>
  <conditionalFormatting sqref="B19">
    <cfRule type="notContainsBlanks" dxfId="19" priority="20" stopIfTrue="1">
      <formula>LEN(TRIM(B19))&gt;0</formula>
    </cfRule>
  </conditionalFormatting>
  <conditionalFormatting sqref="B39">
    <cfRule type="notContainsBlanks" dxfId="18" priority="18" stopIfTrue="1">
      <formula>LEN(TRIM(B39))&gt;0</formula>
    </cfRule>
  </conditionalFormatting>
  <conditionalFormatting sqref="B20">
    <cfRule type="notContainsBlanks" dxfId="17" priority="17" stopIfTrue="1">
      <formula>LEN(TRIM(B20))&gt;0</formula>
    </cfRule>
  </conditionalFormatting>
  <conditionalFormatting sqref="B39">
    <cfRule type="notContainsBlanks" dxfId="16" priority="19" stopIfTrue="1">
      <formula>LEN(TRIM(B39))&gt;0</formula>
    </cfRule>
  </conditionalFormatting>
  <conditionalFormatting sqref="B20">
    <cfRule type="notContainsBlanks" dxfId="15" priority="16" stopIfTrue="1">
      <formula>LEN(TRIM(B20))&gt;0</formula>
    </cfRule>
  </conditionalFormatting>
  <conditionalFormatting sqref="B43">
    <cfRule type="notContainsBlanks" dxfId="14" priority="15" stopIfTrue="1">
      <formula>LEN(TRIM(B43))&gt;0</formula>
    </cfRule>
  </conditionalFormatting>
  <conditionalFormatting sqref="B21">
    <cfRule type="notContainsBlanks" dxfId="13" priority="14" stopIfTrue="1">
      <formula>LEN(TRIM(B21))&gt;0</formula>
    </cfRule>
  </conditionalFormatting>
  <conditionalFormatting sqref="B21">
    <cfRule type="notContainsBlanks" dxfId="12" priority="13" stopIfTrue="1">
      <formula>LEN(TRIM(B21))&gt;0</formula>
    </cfRule>
  </conditionalFormatting>
  <conditionalFormatting sqref="B21">
    <cfRule type="notContainsBlanks" dxfId="11" priority="12" stopIfTrue="1">
      <formula>LEN(TRIM(B21))&gt;0</formula>
    </cfRule>
  </conditionalFormatting>
  <conditionalFormatting sqref="B22">
    <cfRule type="notContainsBlanks" dxfId="10" priority="10" stopIfTrue="1">
      <formula>LEN(TRIM(B22))&gt;0</formula>
    </cfRule>
  </conditionalFormatting>
  <conditionalFormatting sqref="B22">
    <cfRule type="notContainsBlanks" dxfId="9" priority="11" stopIfTrue="1">
      <formula>LEN(TRIM(B22))&gt;0</formula>
    </cfRule>
  </conditionalFormatting>
  <conditionalFormatting sqref="B27">
    <cfRule type="notContainsBlanks" dxfId="8" priority="9" stopIfTrue="1">
      <formula>LEN(TRIM(B27))&gt;0</formula>
    </cfRule>
  </conditionalFormatting>
  <conditionalFormatting sqref="B27">
    <cfRule type="notContainsBlanks" dxfId="7" priority="8" stopIfTrue="1">
      <formula>LEN(TRIM(B27))&gt;0</formula>
    </cfRule>
  </conditionalFormatting>
  <conditionalFormatting sqref="B40">
    <cfRule type="notContainsBlanks" dxfId="6" priority="7" stopIfTrue="1">
      <formula>LEN(TRIM(B40))&gt;0</formula>
    </cfRule>
  </conditionalFormatting>
  <conditionalFormatting sqref="B40">
    <cfRule type="notContainsBlanks" dxfId="5" priority="6" stopIfTrue="1">
      <formula>LEN(TRIM(B40))&gt;0</formula>
    </cfRule>
  </conditionalFormatting>
  <conditionalFormatting sqref="B51">
    <cfRule type="notContainsBlanks" dxfId="4" priority="5" stopIfTrue="1">
      <formula>LEN(TRIM(B51))&gt;0</formula>
    </cfRule>
  </conditionalFormatting>
  <conditionalFormatting sqref="B105">
    <cfRule type="notContainsBlanks" dxfId="3" priority="3" stopIfTrue="1">
      <formula>LEN(TRIM(B105))&gt;0</formula>
    </cfRule>
  </conditionalFormatting>
  <conditionalFormatting sqref="B105">
    <cfRule type="notContainsBlanks" dxfId="2" priority="4" stopIfTrue="1">
      <formula>LEN(TRIM(B105))&gt;0</formula>
    </cfRule>
  </conditionalFormatting>
  <conditionalFormatting sqref="B35">
    <cfRule type="notContainsBlanks" dxfId="1" priority="2" stopIfTrue="1">
      <formula>LEN(TRIM(B35))&gt;0</formula>
    </cfRule>
  </conditionalFormatting>
  <conditionalFormatting sqref="B35">
    <cfRule type="notContainsBlanks" dxfId="0" priority="1" stopIfTrue="1">
      <formula>LEN(TRIM(B35))&gt;0</formula>
    </cfRule>
  </conditionalFormatting>
  <pageMargins left="0.31496062992125984" right="0.11811023622047245" top="0.74803149606299213" bottom="0.15748031496062992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Papildymas</vt:lpstr>
      <vt:lpstr>2017-2019 po pakeitimo</vt:lpstr>
      <vt:lpstr>Papildymas!Print_Area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2018-06-14T09:48:53Z</cp:lastPrinted>
  <dcterms:created xsi:type="dcterms:W3CDTF">2017-12-06T08:00:54Z</dcterms:created>
  <dcterms:modified xsi:type="dcterms:W3CDTF">2018-06-21T13:25:33Z</dcterms:modified>
</cp:coreProperties>
</file>