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/>
  </bookViews>
  <sheets>
    <sheet name="bendra" sheetId="1" r:id="rId1"/>
  </sheets>
  <calcPr calcId="162913"/>
</workbook>
</file>

<file path=xl/calcChain.xml><?xml version="1.0" encoding="utf-8"?>
<calcChain xmlns="http://schemas.openxmlformats.org/spreadsheetml/2006/main">
  <c r="F57" i="1" l="1"/>
  <c r="C57" i="1"/>
  <c r="E145" i="1"/>
  <c r="D145" i="1"/>
  <c r="D148" i="1"/>
  <c r="F148" i="1"/>
  <c r="C148" i="1"/>
  <c r="D19" i="1"/>
  <c r="E19" i="1"/>
  <c r="E151" i="1"/>
  <c r="D143" i="1"/>
  <c r="C143" i="1"/>
  <c r="E143" i="1"/>
  <c r="D70" i="1"/>
  <c r="E70" i="1"/>
  <c r="D151" i="1"/>
  <c r="C151" i="1"/>
  <c r="F151" i="1"/>
  <c r="C145" i="1"/>
  <c r="C20" i="1"/>
  <c r="F50" i="1"/>
  <c r="C50" i="1"/>
  <c r="D57" i="1"/>
  <c r="C68" i="1"/>
  <c r="C56" i="1"/>
  <c r="C54" i="1"/>
  <c r="C99" i="1"/>
  <c r="C97" i="1"/>
  <c r="C96" i="1"/>
  <c r="D76" i="1"/>
  <c r="C76" i="1"/>
  <c r="E76" i="1"/>
  <c r="D80" i="1"/>
  <c r="D125" i="1"/>
  <c r="D124" i="1"/>
  <c r="D113" i="1"/>
  <c r="D105" i="1"/>
  <c r="D104" i="1"/>
  <c r="C107" i="1"/>
  <c r="D109" i="1"/>
  <c r="D108" i="1"/>
  <c r="C108" i="1"/>
  <c r="D129" i="1"/>
  <c r="D128" i="1"/>
  <c r="C128" i="1"/>
  <c r="E129" i="1"/>
  <c r="E128" i="1"/>
  <c r="F129" i="1"/>
  <c r="F128" i="1"/>
  <c r="D133" i="1"/>
  <c r="F153" i="1"/>
  <c r="D153" i="1"/>
  <c r="C62" i="1"/>
  <c r="D144" i="1"/>
  <c r="D92" i="1"/>
  <c r="D91" i="1"/>
  <c r="D97" i="1"/>
  <c r="D96" i="1"/>
  <c r="E97" i="1"/>
  <c r="E96" i="1"/>
  <c r="F97" i="1"/>
  <c r="F96" i="1"/>
  <c r="F100" i="1"/>
  <c r="D150" i="1"/>
  <c r="E153" i="1"/>
  <c r="C46" i="1"/>
  <c r="F76" i="1"/>
  <c r="D149" i="1"/>
  <c r="D142" i="1"/>
  <c r="C142" i="1"/>
  <c r="D33" i="1"/>
  <c r="D140" i="1"/>
  <c r="C154" i="1"/>
  <c r="F152" i="1"/>
  <c r="C152" i="1"/>
  <c r="F149" i="1"/>
  <c r="F147" i="1"/>
  <c r="C147" i="1"/>
  <c r="D146" i="1"/>
  <c r="C146" i="1"/>
  <c r="D141" i="1"/>
  <c r="C141" i="1"/>
  <c r="E133" i="1"/>
  <c r="F19" i="1"/>
  <c r="D50" i="1"/>
  <c r="E50" i="1"/>
  <c r="E18" i="1"/>
  <c r="E138" i="1"/>
  <c r="E155" i="1"/>
  <c r="D112" i="1"/>
  <c r="E33" i="1"/>
  <c r="E140" i="1"/>
  <c r="C55" i="1"/>
  <c r="F142" i="1"/>
  <c r="F150" i="1"/>
  <c r="E57" i="1"/>
  <c r="C53" i="1"/>
  <c r="C42" i="1"/>
  <c r="F143" i="1"/>
  <c r="C75" i="1"/>
  <c r="C102" i="1"/>
  <c r="C101" i="1"/>
  <c r="C100" i="1"/>
  <c r="C69" i="1"/>
  <c r="C84" i="1"/>
  <c r="F91" i="1"/>
  <c r="F92" i="1"/>
  <c r="E101" i="1"/>
  <c r="E100" i="1"/>
  <c r="E87" i="1"/>
  <c r="F87" i="1"/>
  <c r="D87" i="1"/>
  <c r="D101" i="1"/>
  <c r="D100" i="1"/>
  <c r="F144" i="1"/>
  <c r="C144" i="1"/>
  <c r="E142" i="1"/>
  <c r="E144" i="1"/>
  <c r="E113" i="1"/>
  <c r="E112" i="1"/>
  <c r="F113" i="1"/>
  <c r="F112" i="1"/>
  <c r="C112" i="1"/>
  <c r="C90" i="1"/>
  <c r="F70" i="1"/>
  <c r="F47" i="1"/>
  <c r="F18" i="1"/>
  <c r="F138" i="1"/>
  <c r="F155" i="1"/>
  <c r="C65" i="1"/>
  <c r="C63" i="1"/>
  <c r="C51" i="1"/>
  <c r="C48" i="1"/>
  <c r="F33" i="1"/>
  <c r="F140" i="1"/>
  <c r="C43" i="1"/>
  <c r="E117" i="1"/>
  <c r="E116" i="1"/>
  <c r="D117" i="1"/>
  <c r="D116" i="1"/>
  <c r="C73" i="1"/>
  <c r="C78" i="1"/>
  <c r="F133" i="1"/>
  <c r="C133" i="1"/>
  <c r="C136" i="1"/>
  <c r="D47" i="1"/>
  <c r="D74" i="1"/>
  <c r="D85" i="1"/>
  <c r="D121" i="1"/>
  <c r="D120" i="1"/>
  <c r="C120" i="1"/>
  <c r="C45" i="1"/>
  <c r="F74" i="1"/>
  <c r="C74" i="1"/>
  <c r="F80" i="1"/>
  <c r="F85" i="1"/>
  <c r="E47" i="1"/>
  <c r="E74" i="1"/>
  <c r="E80" i="1"/>
  <c r="E83" i="1"/>
  <c r="E85" i="1"/>
  <c r="E92" i="1"/>
  <c r="E94" i="1"/>
  <c r="E91" i="1"/>
  <c r="E105" i="1"/>
  <c r="E104" i="1"/>
  <c r="E109" i="1"/>
  <c r="E108" i="1"/>
  <c r="E121" i="1"/>
  <c r="E120" i="1"/>
  <c r="E125" i="1"/>
  <c r="E124" i="1"/>
  <c r="F94" i="1"/>
  <c r="C94" i="1"/>
  <c r="F105" i="1"/>
  <c r="F104" i="1"/>
  <c r="C104" i="1"/>
  <c r="F109" i="1"/>
  <c r="F108" i="1"/>
  <c r="F117" i="1"/>
  <c r="F116" i="1"/>
  <c r="C116" i="1"/>
  <c r="F121" i="1"/>
  <c r="F120" i="1"/>
  <c r="F125" i="1"/>
  <c r="F124" i="1"/>
  <c r="C15" i="1"/>
  <c r="C16" i="1"/>
  <c r="C44" i="1"/>
  <c r="C61" i="1"/>
  <c r="C64" i="1"/>
  <c r="C150" i="1"/>
  <c r="C24" i="1"/>
  <c r="C82" i="1"/>
  <c r="C81" i="1"/>
  <c r="C123" i="1"/>
  <c r="C122" i="1"/>
  <c r="C41" i="1"/>
  <c r="C40" i="1"/>
  <c r="C39" i="1"/>
  <c r="C38" i="1"/>
  <c r="C37" i="1"/>
  <c r="C36" i="1"/>
  <c r="C35" i="1"/>
  <c r="C34" i="1"/>
  <c r="C95" i="1"/>
  <c r="C21" i="1"/>
  <c r="C22" i="1"/>
  <c r="C26" i="1"/>
  <c r="C23" i="1"/>
  <c r="C25" i="1"/>
  <c r="C93" i="1"/>
  <c r="C58" i="1"/>
  <c r="C27" i="1"/>
  <c r="C28" i="1"/>
  <c r="C77" i="1"/>
  <c r="C83" i="1"/>
  <c r="C86" i="1"/>
  <c r="C88" i="1"/>
  <c r="C106" i="1"/>
  <c r="C110" i="1"/>
  <c r="C111" i="1"/>
  <c r="C114" i="1"/>
  <c r="C115" i="1"/>
  <c r="C118" i="1"/>
  <c r="C119" i="1"/>
  <c r="C126" i="1"/>
  <c r="C127" i="1"/>
  <c r="C130" i="1"/>
  <c r="C134" i="1"/>
  <c r="C135" i="1"/>
  <c r="C137" i="1"/>
  <c r="C131" i="1"/>
  <c r="C129" i="1"/>
  <c r="C87" i="1"/>
  <c r="C105" i="1"/>
  <c r="C149" i="1"/>
  <c r="C109" i="1"/>
  <c r="C80" i="1"/>
  <c r="C33" i="1"/>
  <c r="F32" i="1"/>
  <c r="C121" i="1"/>
  <c r="E32" i="1"/>
  <c r="D32" i="1"/>
  <c r="C32" i="1"/>
  <c r="D18" i="1"/>
  <c r="D138" i="1"/>
  <c r="C91" i="1"/>
  <c r="C85" i="1"/>
  <c r="C19" i="1"/>
  <c r="C47" i="1"/>
  <c r="C70" i="1"/>
  <c r="C92" i="1"/>
  <c r="C117" i="1"/>
  <c r="C153" i="1"/>
  <c r="C138" i="1"/>
  <c r="D155" i="1"/>
  <c r="C155" i="1"/>
  <c r="C124" i="1"/>
  <c r="C140" i="1"/>
  <c r="C18" i="1"/>
  <c r="C125" i="1"/>
  <c r="C113" i="1"/>
</calcChain>
</file>

<file path=xl/sharedStrings.xml><?xml version="1.0" encoding="utf-8"?>
<sst xmlns="http://schemas.openxmlformats.org/spreadsheetml/2006/main" count="285" uniqueCount="230">
  <si>
    <t>PATVIRTINTA</t>
  </si>
  <si>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</si>
  <si>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</si>
  <si>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</si>
  <si>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</si>
  <si>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</si>
  <si>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</si>
  <si>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</si>
  <si>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</si>
  <si>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</si>
  <si>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</si>
  <si>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</si>
  <si>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</si>
  <si>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</si>
  <si>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</si>
  <si>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</si>
  <si>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</si>
  <si>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</si>
  <si>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</si>
  <si>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</si>
  <si>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</si>
  <si>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 xml:space="preserve"> Asignavimų valdytojo ir programos pavadinimas</t>
  </si>
  <si>
    <t xml:space="preserve">   iš jos: savivaldybės visuomenės sveikatos rėmimo programa</t>
  </si>
  <si>
    <t>Architektūros ir teritorijų planavimo programa (Nr.12)</t>
  </si>
  <si>
    <t>Savivaldybės administracijos direktorius</t>
  </si>
  <si>
    <t>Reprezentacinės išlaidos</t>
  </si>
  <si>
    <t>Valstybės investicijų programoje investiciniams projektams vykdyti</t>
  </si>
  <si>
    <t>Imbarės seniūnija</t>
  </si>
  <si>
    <t>Kartenos seniūnija</t>
  </si>
  <si>
    <t>Kretingos seniūnija</t>
  </si>
  <si>
    <t>Kūlupėnų seniūnija</t>
  </si>
  <si>
    <t>Salantų m. seniūnija</t>
  </si>
  <si>
    <t>Kretingos m. seniūnija</t>
  </si>
  <si>
    <t>2.3.1.</t>
  </si>
  <si>
    <t xml:space="preserve">Lengvatinis keleivių vežimas (kompensacija už socialiai remtinų asmenų, moksleivių pervežimus, nuostolius maršrutuose)                                                                                       </t>
  </si>
  <si>
    <t>3.</t>
  </si>
  <si>
    <t>4.</t>
  </si>
  <si>
    <t xml:space="preserve">Įstaigos pajamos, skirtos veiklos išlaidoms </t>
  </si>
  <si>
    <t>5.</t>
  </si>
  <si>
    <t>6.</t>
  </si>
  <si>
    <t>7.</t>
  </si>
  <si>
    <t>8.</t>
  </si>
  <si>
    <t>Įstaigos pajamos, skirtos veiklos išlaidoms</t>
  </si>
  <si>
    <t>9.</t>
  </si>
  <si>
    <t>10.</t>
  </si>
  <si>
    <t>11.</t>
  </si>
  <si>
    <t>2.3.2.</t>
  </si>
  <si>
    <t>2.4.3.</t>
  </si>
  <si>
    <t>2.2.5.</t>
  </si>
  <si>
    <t>Speciali tikslinė dotacija mokinio krepšeliui finansuoti</t>
  </si>
  <si>
    <t xml:space="preserve">Speciali tikslinė dotacija Marijos Tiškevičiūtės mokyklos klasių mokiniams, turintiems specialiųjų ugdymosi poreikių </t>
  </si>
  <si>
    <t>iš jų darbo užmokesčiui</t>
  </si>
  <si>
    <t>2.12.3.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</si>
  <si>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</si>
  <si>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</si>
  <si>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</si>
  <si>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</si>
  <si>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</si>
  <si>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</si>
  <si>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</si>
  <si>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</si>
  <si>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</si>
  <si>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 xml:space="preserve">Ekonomikos ir biudžeto skyrius (asignavimų valdytojas - savivaldybės administracijos direktorius) </t>
  </si>
  <si>
    <t>12.</t>
  </si>
  <si>
    <t>Studijų rėmimo programa</t>
  </si>
  <si>
    <t xml:space="preserve">Žemės pardavimo pajamos, skirtos detaliųjų planų rengimo, kadastrinių matavimų ir žemės sklypų įregistravimo priemonėms vykdyti </t>
  </si>
  <si>
    <t>Mokinių visuomenės sveikatos priežiūrai iš savaldybės biudžeto pajamų</t>
  </si>
  <si>
    <t>12.1.2.</t>
  </si>
  <si>
    <t>13.</t>
  </si>
  <si>
    <t>13.1.</t>
  </si>
  <si>
    <t>13.2.</t>
  </si>
  <si>
    <t>13.3.</t>
  </si>
  <si>
    <t>13.4.</t>
  </si>
  <si>
    <t xml:space="preserve">Administracijos pajamos, skirtos veiklos išlaidoms, iš jų: </t>
  </si>
  <si>
    <t>14.</t>
  </si>
  <si>
    <t xml:space="preserve">             Tūkst. Eur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</si>
  <si>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</si>
  <si>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</si>
  <si>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</si>
  <si>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</si>
  <si>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</si>
  <si>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</si>
  <si>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</si>
  <si>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</si>
  <si>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</si>
  <si>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</si>
  <si>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</si>
  <si>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</si>
  <si>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</si>
  <si>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</si>
  <si>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2.2.</t>
  </si>
  <si>
    <t>2.2.1.</t>
  </si>
  <si>
    <t>2.2.2.</t>
  </si>
  <si>
    <t>2.2.3.</t>
  </si>
  <si>
    <t>2.3.</t>
  </si>
  <si>
    <t>2.4.</t>
  </si>
  <si>
    <t>2.4.1.</t>
  </si>
  <si>
    <t>2.4.2.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</si>
  <si>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</si>
  <si>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</si>
  <si>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</si>
  <si>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</si>
  <si>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</si>
  <si>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</si>
  <si>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</si>
  <si>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</si>
  <si>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</si>
  <si>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</si>
  <si>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</si>
  <si>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</si>
  <si>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</si>
  <si>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</si>
  <si>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</si>
  <si>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</si>
  <si>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</si>
  <si>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</si>
  <si>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</si>
  <si>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</si>
  <si>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</si>
  <si>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</si>
  <si>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</si>
  <si>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4.1.</t>
  </si>
  <si>
    <t>4.1.1.</t>
  </si>
  <si>
    <t>5.1.</t>
  </si>
  <si>
    <t>6.1.</t>
  </si>
  <si>
    <t>6.1.1.</t>
  </si>
  <si>
    <t>6.1.2.</t>
  </si>
  <si>
    <t>7.1.</t>
  </si>
  <si>
    <t>7.1.1.</t>
  </si>
  <si>
    <t>7.1.2.</t>
  </si>
  <si>
    <t>8.1.</t>
  </si>
  <si>
    <t>8.1.1.</t>
  </si>
  <si>
    <t>8.1.2.</t>
  </si>
  <si>
    <t>9.1.</t>
  </si>
  <si>
    <t>9.1.1.</t>
  </si>
  <si>
    <t>9.1.2.</t>
  </si>
  <si>
    <t>10.1.</t>
  </si>
  <si>
    <t>10.1.1.</t>
  </si>
  <si>
    <t>10.1.2.</t>
  </si>
  <si>
    <t>11.1.</t>
  </si>
  <si>
    <t>11.1.1.</t>
  </si>
  <si>
    <t>11.1.2.</t>
  </si>
  <si>
    <t>12.1.</t>
  </si>
  <si>
    <t>12.1.1.</t>
  </si>
  <si>
    <t>14.1.</t>
  </si>
  <si>
    <t>14.2.</t>
  </si>
  <si>
    <t>14.3.</t>
  </si>
  <si>
    <t>14.4.</t>
  </si>
  <si>
    <t>14.5.</t>
  </si>
  <si>
    <t>14.7.</t>
  </si>
  <si>
    <t>14.8.</t>
  </si>
  <si>
    <t>15.</t>
  </si>
  <si>
    <t>Iš viso (14+15)</t>
  </si>
  <si>
    <t>STD vietinės reikšmės keliams ir gatvėms remontuoti</t>
  </si>
  <si>
    <t>Darbo užmokesčio dalies grąžinimo valstybės tarnautojams (dėl ekonominės krizės neproporcingo sumažinimo) išlaidos</t>
  </si>
  <si>
    <t>Vietinio ūkio ir turto valdymo programa (Nr. 05)</t>
  </si>
  <si>
    <t>14.11.</t>
  </si>
  <si>
    <t>14.12.</t>
  </si>
  <si>
    <t>2.4.5.</t>
  </si>
  <si>
    <t>Seniūnijų  veiklos išlaidos, iš jų:</t>
  </si>
  <si>
    <t>Vydmantų seniūnija</t>
  </si>
  <si>
    <t>Skolintos lėšos investiciniams projektams finansuoti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</si>
  <si>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</si>
  <si>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</si>
  <si>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</si>
  <si>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14.9.</t>
  </si>
  <si>
    <t>14.10.</t>
  </si>
  <si>
    <t>14.13</t>
  </si>
  <si>
    <t>14.14</t>
  </si>
  <si>
    <t>Savivaldybės biudžeto asignavimai, skirti programos priemonėms ir Europos Sąjungos projektams finansuoti</t>
  </si>
  <si>
    <t>2.5.2</t>
  </si>
  <si>
    <t>Savivaldybės biudžeto asignavimai, skirti kapitalo investicijoms į vietinės reikšmės kelius</t>
  </si>
  <si>
    <t>2.5.3</t>
  </si>
  <si>
    <t>2.5.4</t>
  </si>
  <si>
    <t>Biudžeto apyvartinių lėšų likutis, skirtas  valstybės garantijų nuominikams priemonei vykdyti</t>
  </si>
  <si>
    <t xml:space="preserve">Savivaldybės kontrolės ir audito tarnybos veiklos išlaidos, iš jų: </t>
  </si>
  <si>
    <t>1.1.1.</t>
  </si>
  <si>
    <t>Darbo užmokesčio dalies grąžinimo (dėl ekonominės krizės neproporcingo sumažinimo) išlaidos</t>
  </si>
  <si>
    <t>2018 metų Kretingos rajono savivaldybės biudžeto asignavimai</t>
  </si>
  <si>
    <t>Darbėnų seniūnija</t>
  </si>
  <si>
    <t>Žalgirio seniūnija</t>
  </si>
  <si>
    <t>4.1.2.</t>
  </si>
  <si>
    <t xml:space="preserve">Savivaldybės savarankiškoms funkcijoms finansuoti </t>
  </si>
  <si>
    <t>Europos Sąjungos finansinės paramos lėšos neformaliam vaikų švietimui</t>
  </si>
  <si>
    <t xml:space="preserve">lengvajai mašinai įsigyti                                                                                      </t>
  </si>
  <si>
    <t>2.5.5.</t>
  </si>
  <si>
    <t>Savivaldybės savarankiškoms funkcijoms finansuoti (palūkanoms  mokėti)</t>
  </si>
  <si>
    <t>14.6.</t>
  </si>
  <si>
    <t>Valstybės biudžeto dotacijos</t>
  </si>
  <si>
    <t>2.4.4.</t>
  </si>
  <si>
    <t>Biudžeto apyvartinių lėšų likutis, skirtas  Kretingos sporto komplekso statybai</t>
  </si>
  <si>
    <t>2.4.6.</t>
  </si>
  <si>
    <t>2.5.10.</t>
  </si>
  <si>
    <t>Valstybės biudžeto dotacijos pakuočių atliekų surinkimo iš gyvenamųjų namų priemonių (konteinerių) įsigijimui ir asbesto atliekų tvarkymui</t>
  </si>
  <si>
    <t>Vietinės rinkliavos ir jų lengvatos už komunalinių atliekų tvarkymą</t>
  </si>
  <si>
    <t xml:space="preserve">Vietinė rinkliava ir jos lengvatos už atliekų tvarkymą </t>
  </si>
  <si>
    <t>Savivaldybės kontrolės ir audito tarnyba (asignavimų valdytojas–įstaigos vadovas )</t>
  </si>
  <si>
    <t>Savivaldybės ir socialinio būsto / patalpų remontas ir plėtra</t>
  </si>
  <si>
    <t xml:space="preserve">Valstybės biudžeto dotacija Kretingos rajono savivaldybės administracijos įgyvendinamo projekto Nr. 05.3.2-APVA-R-014-31-0005 ,,Geriamojo vandens tiekimo ir nuotekų tvarkymo infrastruktūros rekonstravimas ir plėtra Kretingos rajone" nuosavų lėšų daliai
</t>
  </si>
  <si>
    <t>Angliavandenilių išteklių mokestis, skirtas projekto ,,Komunalinių atliekų tvarkymo infrastruktūros plėtra Klaipėdos miesto, Skuodo ir Kretingos rajonų bei Neringos savivaldybėse" įgyvendinimui</t>
  </si>
  <si>
    <t>Viešoji įstaiga Pranciškonų gimnazija–speciali tikslinė dotacija mokinio krepšeliui finansuoti</t>
  </si>
  <si>
    <t>Kretingos rajono savivaldybės priešgaisrinė tarnyba (asignavimų valdytojas–įstaigos vadovas)</t>
  </si>
  <si>
    <t>Kretingos rajono savivaldybės visuomenės sveikatos biuras (asignavimų valdytojas–įstaigos vadovas)</t>
  </si>
  <si>
    <t>M. Valančiaus viešoji biblioteka (asignavimų valdytojas– įstaigos vadovas)</t>
  </si>
  <si>
    <t>Kretingos rajono kultūros centras (asignavimų valdytojas– įstaigos vadovas )</t>
  </si>
  <si>
    <t>Kretingos muziejus (asignavimų valdytojas– įstaigos vadovas)</t>
  </si>
  <si>
    <t>Salantų kultūros centras (asignavimų valdytojas–įstaigos vadovas)</t>
  </si>
  <si>
    <t>Vyskupo Motiejaus Valančiaus gimtinės muziejus (asignavimų valdytojas–įstaigos vadovas)</t>
  </si>
  <si>
    <t>Dienos veiklos centras (asignavimų valdytojas–įstaigos vadovas)</t>
  </si>
  <si>
    <t>Socialinių paslaugų centras (asignavimų valdytojas– įstaigos vadovas)</t>
  </si>
  <si>
    <t>Speciali tikslinė dotacija Marijos Tiškevičiūtės mokyklos klasių mokiniams, turintiems specialiųjų ugdymosi poreikių (asignavimų valdytojas–Marijos Tiškevičiūtės mokykla )</t>
  </si>
  <si>
    <t>2.2.4.</t>
  </si>
  <si>
    <t>2.5.11.</t>
  </si>
  <si>
    <t>2.8.3.</t>
  </si>
  <si>
    <t>3.2.1.</t>
  </si>
  <si>
    <t>5.1.1.</t>
  </si>
  <si>
    <t>5.1.2.</t>
  </si>
  <si>
    <t>12.1.3.</t>
  </si>
  <si>
    <t>2.1.11.</t>
  </si>
  <si>
    <t>2.5.12.</t>
  </si>
  <si>
    <t>Savivaldybės biudžeto lėšos, skirtos vietinės reikšmės kelių rekonstravimo ir remonto projektų finansavimui</t>
  </si>
  <si>
    <t>2.5.9.</t>
  </si>
  <si>
    <t>_____________________</t>
  </si>
  <si>
    <t>Valstybės biudžeto lėšos tarpinstitucinio bendradarbiavimo koordinatoriaus pareigybei išlaikyti</t>
  </si>
  <si>
    <t>2.5.6.</t>
  </si>
  <si>
    <t>2.5.7.</t>
  </si>
  <si>
    <t>2.5.8.</t>
  </si>
  <si>
    <t>Seniūnijų gatvių priežiūra (aplinkos tvarkymas)</t>
  </si>
  <si>
    <t>2018 m. vasario 22 d. sprendimu Nr. T2-28</t>
  </si>
  <si>
    <t xml:space="preserve">Savivaldybės biudžeto apyvartinės lėšos, skirtos paskoloms grąžinti (asignavimų valdytojas–administracijos direktorius, vykdytojas–Ekonomikos ir biudžeto skyrius)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</si>
</sst>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L_t_-;\-* #,##0.00\ _L_t_-;_-* &quot;-&quot;??\ _L_t_-;_-@_-"/>
    <numFmt numFmtId="165" formatCode="0.0"/>
    <numFmt numFmtId="166" formatCode="#,##0.0_ ;\-#,##0.0\ "/>
  </numFmts>
  <fonts count="15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165" fontId="3" fillId="0" borderId="0" xfId="0" applyNumberFormat="1" applyFont="1"/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165" fontId="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/>
    <xf numFmtId="165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justify" wrapText="1"/>
    </xf>
    <xf numFmtId="0" fontId="6" fillId="0" borderId="2" xfId="0" applyFont="1" applyBorder="1" applyAlignment="1">
      <alignment wrapText="1"/>
    </xf>
    <xf numFmtId="165" fontId="10" fillId="0" borderId="2" xfId="0" applyNumberFormat="1" applyFont="1" applyBorder="1"/>
    <xf numFmtId="0" fontId="10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49" fontId="5" fillId="0" borderId="1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justify"/>
    </xf>
    <xf numFmtId="49" fontId="9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justify"/>
    </xf>
    <xf numFmtId="49" fontId="9" fillId="0" borderId="2" xfId="0" applyNumberFormat="1" applyFont="1" applyBorder="1" applyAlignment="1">
      <alignment horizontal="center" vertical="justify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justify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wrapText="1"/>
    </xf>
    <xf numFmtId="165" fontId="6" fillId="0" borderId="2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 shrinkToFit="1"/>
    </xf>
    <xf numFmtId="165" fontId="10" fillId="0" borderId="2" xfId="0" applyNumberFormat="1" applyFont="1" applyBorder="1" applyAlignment="1">
      <alignment horizontal="center" vertical="center" shrinkToFit="1"/>
    </xf>
    <xf numFmtId="165" fontId="6" fillId="0" borderId="2" xfId="0" applyNumberFormat="1" applyFont="1" applyBorder="1" applyAlignment="1">
      <alignment horizontal="center" vertical="center" shrinkToFit="1"/>
    </xf>
    <xf numFmtId="165" fontId="10" fillId="0" borderId="2" xfId="0" applyNumberFormat="1" applyFont="1" applyBorder="1" applyAlignment="1">
      <alignment horizontal="center" shrinkToFit="1"/>
    </xf>
    <xf numFmtId="165" fontId="6" fillId="0" borderId="2" xfId="0" applyNumberFormat="1" applyFont="1" applyFill="1" applyBorder="1" applyAlignment="1">
      <alignment horizontal="center" shrinkToFit="1"/>
    </xf>
    <xf numFmtId="165" fontId="6" fillId="2" borderId="2" xfId="0" applyNumberFormat="1" applyFont="1" applyFill="1" applyBorder="1" applyAlignment="1">
      <alignment horizontal="center" vertical="center" shrinkToFit="1"/>
    </xf>
    <xf numFmtId="165" fontId="10" fillId="2" borderId="2" xfId="0" applyNumberFormat="1" applyFont="1" applyFill="1" applyBorder="1" applyAlignment="1">
      <alignment horizontal="center" vertical="center" shrinkToFit="1"/>
    </xf>
    <xf numFmtId="165" fontId="7" fillId="0" borderId="2" xfId="0" applyNumberFormat="1" applyFont="1" applyBorder="1" applyAlignment="1">
      <alignment horizontal="center" shrinkToFit="1"/>
    </xf>
    <xf numFmtId="165" fontId="7" fillId="0" borderId="2" xfId="0" applyNumberFormat="1" applyFont="1" applyFill="1" applyBorder="1" applyAlignment="1">
      <alignment horizontal="center" shrinkToFit="1"/>
    </xf>
    <xf numFmtId="165" fontId="6" fillId="0" borderId="2" xfId="0" applyNumberFormat="1" applyFont="1" applyBorder="1" applyAlignment="1">
      <alignment horizontal="center" shrinkToFit="1"/>
    </xf>
    <xf numFmtId="165" fontId="10" fillId="0" borderId="2" xfId="0" applyNumberFormat="1" applyFont="1" applyFill="1" applyBorder="1" applyAlignment="1">
      <alignment shrinkToFit="1"/>
    </xf>
    <xf numFmtId="165" fontId="10" fillId="0" borderId="2" xfId="0" applyNumberFormat="1" applyFont="1" applyBorder="1" applyAlignment="1">
      <alignment shrinkToFit="1"/>
    </xf>
    <xf numFmtId="165" fontId="4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166" fontId="4" fillId="0" borderId="2" xfId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49" fontId="7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justify"/>
    </xf>
    <xf numFmtId="0" fontId="10" fillId="0" borderId="2" xfId="0" applyFont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center" vertical="justify"/>
    </xf>
    <xf numFmtId="165" fontId="10" fillId="0" borderId="2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 wrapText="1"/>
    </xf>
    <xf numFmtId="165" fontId="4" fillId="0" borderId="2" xfId="0" applyNumberFormat="1" applyFont="1" applyBorder="1" applyAlignment="1">
      <alignment horizontal="center" wrapText="1"/>
    </xf>
    <xf numFmtId="165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 shrinkToFit="1"/>
    </xf>
    <xf numFmtId="165" fontId="10" fillId="0" borderId="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vertical="center" shrinkToFit="1"/>
    </xf>
    <xf numFmtId="165" fontId="10" fillId="2" borderId="2" xfId="0" applyNumberFormat="1" applyFont="1" applyFill="1" applyBorder="1" applyAlignment="1"/>
    <xf numFmtId="165" fontId="10" fillId="0" borderId="2" xfId="0" applyNumberFormat="1" applyFont="1" applyBorder="1" applyAlignment="1"/>
    <xf numFmtId="0" fontId="12" fillId="0" borderId="0" xfId="0" applyFont="1"/>
    <xf numFmtId="165" fontId="14" fillId="0" borderId="0" xfId="0" applyNumberFormat="1" applyFont="1" applyFill="1" applyBorder="1" applyAlignment="1">
      <alignment horizontal="center"/>
    </xf>
    <xf numFmtId="165" fontId="14" fillId="0" borderId="4" xfId="0" applyNumberFormat="1" applyFont="1" applyFill="1" applyBorder="1" applyAlignment="1">
      <alignment horizontal="center"/>
    </xf>
    <xf numFmtId="0" fontId="0" fillId="0" borderId="0" xfId="0" applyBorder="1"/>
    <xf numFmtId="165" fontId="10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0" fillId="0" borderId="12" xfId="0" applyBorder="1" applyAlignment="1">
      <alignment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"/>
  <sheetViews>
    <sheetView tabSelected="1" topLeftCell="A49" workbookViewId="0">
      <selection activeCell="M145" sqref="M145:M146"/>
    </sheetView>
  </sheetViews>
  <sheetFormatPr defaultRowHeight="12.75" x14ac:dyDescent="0.2"/>
  <cols>
    <col min="1" max="1" width="6.7109375" customWidth="1"/>
    <col min="2" max="2" width="44.5703125" customWidth="1"/>
    <col min="3" max="3" width="9.8554687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" x14ac:dyDescent="0.25">
      <c r="F1" s="15"/>
    </row>
    <row r="2" spans="1:6" ht="12.75" customHeight="1" x14ac:dyDescent="0.25">
      <c r="A2" s="4"/>
      <c r="B2" s="4"/>
      <c r="C2" s="4" t="s">
        <v>0</v>
      </c>
      <c r="D2" s="4"/>
      <c r="E2" s="4"/>
      <c r="F2" s="15"/>
    </row>
    <row r="3" spans="1:6" ht="15" x14ac:dyDescent="0.25">
      <c r="A3" s="4"/>
      <c r="B3" s="4"/>
      <c r="C3" s="55" t="s">
        <v>1</v>
      </c>
      <c r="D3" s="55"/>
      <c r="E3" s="55"/>
      <c r="F3" s="15"/>
    </row>
    <row r="4" spans="1:6" ht="15" x14ac:dyDescent="0.25">
      <c r="A4" s="4"/>
      <c r="B4" s="4"/>
      <c r="C4" s="55" t="s">
        <v>228</v>
      </c>
      <c r="D4" s="55"/>
      <c r="E4" s="55"/>
      <c r="F4" s="15"/>
    </row>
    <row r="5" spans="1:6" ht="15" x14ac:dyDescent="0.25">
      <c r="A5" s="4"/>
      <c r="B5" s="4"/>
      <c r="C5" s="55" t="s">
        <v>53</v>
      </c>
      <c r="D5" s="55"/>
      <c r="E5" s="55"/>
      <c r="F5" s="15"/>
    </row>
    <row r="6" spans="1:6" x14ac:dyDescent="0.2">
      <c r="A6" s="4"/>
      <c r="B6" s="4"/>
      <c r="C6" s="4"/>
      <c r="D6" s="4"/>
      <c r="E6" s="4"/>
      <c r="F6" s="4"/>
    </row>
    <row r="7" spans="1:6" ht="18.75" x14ac:dyDescent="0.3">
      <c r="A7" s="4"/>
      <c r="B7" s="110" t="s">
        <v>178</v>
      </c>
      <c r="C7" s="110"/>
      <c r="D7" s="110"/>
      <c r="E7" s="110"/>
      <c r="F7" s="4"/>
    </row>
    <row r="8" spans="1:6" ht="18.75" x14ac:dyDescent="0.3">
      <c r="A8" s="4"/>
      <c r="B8" s="110" t="s">
        <v>16</v>
      </c>
      <c r="C8" s="110"/>
      <c r="D8" s="110"/>
      <c r="E8" s="16"/>
      <c r="F8" s="4"/>
    </row>
    <row r="9" spans="1:6" x14ac:dyDescent="0.2">
      <c r="A9" s="4"/>
      <c r="B9" s="5"/>
      <c r="C9" s="5"/>
      <c r="D9" s="5"/>
      <c r="E9" s="6"/>
      <c r="F9" s="4"/>
    </row>
    <row r="10" spans="1:6" ht="14.25" thickBot="1" x14ac:dyDescent="0.3">
      <c r="A10" s="4"/>
      <c r="B10" s="4"/>
      <c r="C10" s="4"/>
      <c r="D10" s="4"/>
      <c r="E10" s="120" t="s">
        <v>75</v>
      </c>
      <c r="F10" s="121"/>
    </row>
    <row r="11" spans="1:6" ht="24.95" customHeight="1" thickTop="1" x14ac:dyDescent="0.2">
      <c r="A11" s="114" t="s">
        <v>2</v>
      </c>
      <c r="B11" s="111" t="s">
        <v>21</v>
      </c>
      <c r="C11" s="111" t="s">
        <v>3</v>
      </c>
      <c r="D11" s="111" t="s">
        <v>4</v>
      </c>
      <c r="E11" s="111"/>
      <c r="F11" s="117"/>
    </row>
    <row r="12" spans="1:6" ht="24.95" customHeight="1" x14ac:dyDescent="0.2">
      <c r="A12" s="115"/>
      <c r="B12" s="112"/>
      <c r="C12" s="112"/>
      <c r="D12" s="112" t="s">
        <v>5</v>
      </c>
      <c r="E12" s="112"/>
      <c r="F12" s="118" t="s">
        <v>6</v>
      </c>
    </row>
    <row r="13" spans="1:6" ht="45.75" customHeight="1" thickBot="1" x14ac:dyDescent="0.25">
      <c r="A13" s="116"/>
      <c r="B13" s="113"/>
      <c r="C13" s="113"/>
      <c r="D13" s="18" t="s">
        <v>7</v>
      </c>
      <c r="E13" s="17" t="s">
        <v>51</v>
      </c>
      <c r="F13" s="119"/>
    </row>
    <row r="14" spans="1:6" ht="14.25" customHeight="1" thickTop="1" x14ac:dyDescent="0.2">
      <c r="A14" s="7">
        <v>1</v>
      </c>
      <c r="B14" s="7">
        <v>2</v>
      </c>
      <c r="C14" s="7">
        <v>3</v>
      </c>
      <c r="D14" s="8">
        <v>4</v>
      </c>
      <c r="E14" s="7">
        <v>5</v>
      </c>
      <c r="F14" s="7">
        <v>6</v>
      </c>
    </row>
    <row r="15" spans="1:6" ht="28.5" x14ac:dyDescent="0.2">
      <c r="A15" s="46" t="s">
        <v>76</v>
      </c>
      <c r="B15" s="42" t="s">
        <v>196</v>
      </c>
      <c r="C15" s="10">
        <f>D15+F15</f>
        <v>67.099999999999994</v>
      </c>
      <c r="D15" s="45">
        <v>67.099999999999994</v>
      </c>
      <c r="E15" s="10">
        <v>47.6</v>
      </c>
      <c r="F15" s="43"/>
    </row>
    <row r="16" spans="1:6" ht="30" x14ac:dyDescent="0.2">
      <c r="A16" s="48" t="s">
        <v>77</v>
      </c>
      <c r="B16" s="44" t="s">
        <v>175</v>
      </c>
      <c r="C16" s="20">
        <f>D16+F16</f>
        <v>67.099999999999994</v>
      </c>
      <c r="D16" s="21">
        <v>67.099999999999994</v>
      </c>
      <c r="E16" s="20">
        <v>47.6</v>
      </c>
      <c r="F16" s="7"/>
    </row>
    <row r="17" spans="1:6" ht="45" x14ac:dyDescent="0.2">
      <c r="A17" s="48" t="s">
        <v>176</v>
      </c>
      <c r="B17" s="44" t="s">
        <v>177</v>
      </c>
      <c r="C17" s="20">
        <v>4.5999999999999996</v>
      </c>
      <c r="D17" s="21">
        <v>4.5999999999999996</v>
      </c>
      <c r="E17" s="20">
        <v>3.5</v>
      </c>
      <c r="F17" s="7"/>
    </row>
    <row r="18" spans="1:6" ht="14.25" x14ac:dyDescent="0.2">
      <c r="A18" s="23" t="s">
        <v>78</v>
      </c>
      <c r="B18" s="47" t="s">
        <v>24</v>
      </c>
      <c r="C18" s="64">
        <f t="shared" ref="C18:C24" si="0">D18+F18</f>
        <v>21496.6</v>
      </c>
      <c r="D18" s="64">
        <f>D19+D32+D47+D50+D57+D70+D74+D76+D80+D83+D85+D87</f>
        <v>13419.999999999998</v>
      </c>
      <c r="E18" s="64">
        <f>E19+E32+E47+E50+E57+E70+E74+E76+E80+E83+E85+E87</f>
        <v>3106.6</v>
      </c>
      <c r="F18" s="64">
        <f>F19+F32+F47+F50+F57+F70+F74+F76+F80+F83+F85+F87</f>
        <v>8076.6000000000013</v>
      </c>
    </row>
    <row r="19" spans="1:6" x14ac:dyDescent="0.2">
      <c r="A19" s="29" t="s">
        <v>79</v>
      </c>
      <c r="B19" s="9" t="s">
        <v>54</v>
      </c>
      <c r="C19" s="27">
        <f t="shared" si="0"/>
        <v>2288.6000000000004</v>
      </c>
      <c r="D19" s="66">
        <f>D20+D21+D22+D23+D24+D25+D26+D27+D28+D30+D31</f>
        <v>2257.6000000000004</v>
      </c>
      <c r="E19" s="66">
        <f>E20+E21+E22+E26+E27+E28+E29+E30+E31</f>
        <v>1398.3</v>
      </c>
      <c r="F19" s="66">
        <f>F20+F21+F22+F23+F24+F25+F26+F27+F28+F30</f>
        <v>31</v>
      </c>
    </row>
    <row r="20" spans="1:6" ht="15" x14ac:dyDescent="0.25">
      <c r="A20" s="11" t="s">
        <v>80</v>
      </c>
      <c r="B20" s="19" t="s">
        <v>8</v>
      </c>
      <c r="C20" s="20">
        <f>D20</f>
        <v>72.900000000000006</v>
      </c>
      <c r="D20" s="21">
        <v>72.900000000000006</v>
      </c>
      <c r="E20" s="20">
        <v>10.1</v>
      </c>
      <c r="F20" s="20"/>
    </row>
    <row r="21" spans="1:6" ht="15" x14ac:dyDescent="0.25">
      <c r="A21" s="11" t="s">
        <v>81</v>
      </c>
      <c r="B21" s="19" t="s">
        <v>19</v>
      </c>
      <c r="C21" s="20">
        <f t="shared" si="0"/>
        <v>131.80000000000001</v>
      </c>
      <c r="D21" s="21">
        <v>131.80000000000001</v>
      </c>
      <c r="E21" s="20">
        <v>91.7</v>
      </c>
      <c r="F21" s="20"/>
    </row>
    <row r="22" spans="1:6" ht="15" x14ac:dyDescent="0.25">
      <c r="A22" s="11" t="s">
        <v>82</v>
      </c>
      <c r="B22" s="19" t="s">
        <v>9</v>
      </c>
      <c r="C22" s="20">
        <f t="shared" si="0"/>
        <v>1650.6</v>
      </c>
      <c r="D22" s="65">
        <v>1650.6</v>
      </c>
      <c r="E22" s="20">
        <v>1120.9000000000001</v>
      </c>
      <c r="F22" s="20"/>
    </row>
    <row r="23" spans="1:6" ht="15" x14ac:dyDescent="0.25">
      <c r="A23" s="11" t="s">
        <v>83</v>
      </c>
      <c r="B23" s="22" t="s">
        <v>25</v>
      </c>
      <c r="C23" s="20">
        <f t="shared" si="0"/>
        <v>14</v>
      </c>
      <c r="D23" s="21">
        <v>14</v>
      </c>
      <c r="E23" s="20"/>
      <c r="F23" s="20"/>
    </row>
    <row r="24" spans="1:6" ht="15" x14ac:dyDescent="0.25">
      <c r="A24" s="11" t="s">
        <v>84</v>
      </c>
      <c r="B24" s="22" t="s">
        <v>20</v>
      </c>
      <c r="C24" s="20">
        <f t="shared" si="0"/>
        <v>10.199999999999999</v>
      </c>
      <c r="D24" s="21">
        <v>10.199999999999999</v>
      </c>
      <c r="E24" s="20"/>
      <c r="F24" s="20"/>
    </row>
    <row r="25" spans="1:6" ht="15" x14ac:dyDescent="0.25">
      <c r="A25" s="11" t="s">
        <v>85</v>
      </c>
      <c r="B25" s="19" t="s">
        <v>10</v>
      </c>
      <c r="C25" s="20">
        <f t="shared" ref="C25:C33" si="1">D25+F25</f>
        <v>4</v>
      </c>
      <c r="D25" s="21">
        <v>4</v>
      </c>
      <c r="E25" s="20"/>
      <c r="F25" s="20"/>
    </row>
    <row r="26" spans="1:6" ht="15" x14ac:dyDescent="0.25">
      <c r="A26" s="11" t="s">
        <v>86</v>
      </c>
      <c r="B26" s="19" t="s">
        <v>13</v>
      </c>
      <c r="C26" s="20">
        <f t="shared" si="1"/>
        <v>116.3</v>
      </c>
      <c r="D26" s="21">
        <v>106.3</v>
      </c>
      <c r="E26" s="20"/>
      <c r="F26" s="79">
        <v>10</v>
      </c>
    </row>
    <row r="27" spans="1:6" ht="15" x14ac:dyDescent="0.25">
      <c r="A27" s="11" t="s">
        <v>87</v>
      </c>
      <c r="B27" s="22" t="s">
        <v>15</v>
      </c>
      <c r="C27" s="20">
        <f t="shared" si="1"/>
        <v>198</v>
      </c>
      <c r="D27" s="21">
        <v>198</v>
      </c>
      <c r="E27" s="21">
        <v>137.80000000000001</v>
      </c>
      <c r="F27" s="21"/>
    </row>
    <row r="28" spans="1:6" ht="30" x14ac:dyDescent="0.25">
      <c r="A28" s="92" t="s">
        <v>88</v>
      </c>
      <c r="B28" s="22" t="s">
        <v>73</v>
      </c>
      <c r="C28" s="20">
        <f t="shared" si="1"/>
        <v>45.4</v>
      </c>
      <c r="D28" s="21">
        <v>24.4</v>
      </c>
      <c r="E28" s="21">
        <v>3</v>
      </c>
      <c r="F28" s="21">
        <v>21</v>
      </c>
    </row>
    <row r="29" spans="1:6" ht="15" x14ac:dyDescent="0.25">
      <c r="A29" s="11"/>
      <c r="B29" s="22" t="s">
        <v>184</v>
      </c>
      <c r="C29" s="20">
        <v>20</v>
      </c>
      <c r="D29" s="21"/>
      <c r="E29" s="21">
        <v>0</v>
      </c>
      <c r="F29" s="21">
        <v>20</v>
      </c>
    </row>
    <row r="30" spans="1:6" ht="45" x14ac:dyDescent="0.25">
      <c r="A30" s="92" t="s">
        <v>89</v>
      </c>
      <c r="B30" s="22" t="s">
        <v>154</v>
      </c>
      <c r="C30" s="20">
        <v>32</v>
      </c>
      <c r="D30" s="21">
        <v>32</v>
      </c>
      <c r="E30" s="21">
        <v>24.5</v>
      </c>
      <c r="F30" s="21"/>
    </row>
    <row r="31" spans="1:6" ht="45" x14ac:dyDescent="0.25">
      <c r="A31" s="92" t="s">
        <v>218</v>
      </c>
      <c r="B31" s="22" t="s">
        <v>223</v>
      </c>
      <c r="C31" s="20">
        <v>13.4</v>
      </c>
      <c r="D31" s="21">
        <v>13.4</v>
      </c>
      <c r="E31" s="21">
        <v>10.3</v>
      </c>
      <c r="F31" s="21"/>
    </row>
    <row r="32" spans="1:6" x14ac:dyDescent="0.2">
      <c r="A32" s="29" t="s">
        <v>90</v>
      </c>
      <c r="B32" s="30" t="s">
        <v>55</v>
      </c>
      <c r="C32" s="12">
        <f>D32+F32</f>
        <v>2545.3000000000002</v>
      </c>
      <c r="D32" s="68">
        <f>D33+D43+D44+D45+D46</f>
        <v>1968</v>
      </c>
      <c r="E32" s="68">
        <f>E33+E43+E44+E45</f>
        <v>498.40000000000003</v>
      </c>
      <c r="F32" s="68">
        <f>F33+F43+F44+F45+F46</f>
        <v>577.29999999999995</v>
      </c>
    </row>
    <row r="33" spans="1:7" ht="15" x14ac:dyDescent="0.25">
      <c r="A33" s="92" t="s">
        <v>91</v>
      </c>
      <c r="B33" s="22" t="s">
        <v>159</v>
      </c>
      <c r="C33" s="24">
        <f t="shared" si="1"/>
        <v>1787.3</v>
      </c>
      <c r="D33" s="67">
        <f>D34+D35+D36+D37+D38+D39+D40+D41+D42</f>
        <v>1761.3</v>
      </c>
      <c r="E33" s="24">
        <f>E34+E35+E36+E37+E38+E39+E40+E41+E42</f>
        <v>498.40000000000003</v>
      </c>
      <c r="F33" s="24">
        <f>F34+F35+F36+F37+F38+F39+F40+F41</f>
        <v>26</v>
      </c>
    </row>
    <row r="34" spans="1:7" ht="15" x14ac:dyDescent="0.25">
      <c r="A34" s="11"/>
      <c r="B34" s="41" t="s">
        <v>179</v>
      </c>
      <c r="C34" s="24">
        <f t="shared" ref="C34:C39" si="2">D34+F34</f>
        <v>147.1</v>
      </c>
      <c r="D34" s="24">
        <v>147.1</v>
      </c>
      <c r="E34" s="24">
        <v>75.3</v>
      </c>
      <c r="F34" s="24">
        <v>0</v>
      </c>
    </row>
    <row r="35" spans="1:7" ht="15" x14ac:dyDescent="0.25">
      <c r="A35" s="11"/>
      <c r="B35" s="22" t="s">
        <v>27</v>
      </c>
      <c r="C35" s="24">
        <f t="shared" si="2"/>
        <v>93.7</v>
      </c>
      <c r="D35" s="24">
        <v>93.7</v>
      </c>
      <c r="E35" s="24">
        <v>50.9</v>
      </c>
      <c r="F35" s="24"/>
    </row>
    <row r="36" spans="1:7" ht="15" x14ac:dyDescent="0.25">
      <c r="A36" s="11"/>
      <c r="B36" s="22" t="s">
        <v>28</v>
      </c>
      <c r="C36" s="24">
        <f t="shared" si="2"/>
        <v>79.099999999999994</v>
      </c>
      <c r="D36" s="24">
        <v>79.099999999999994</v>
      </c>
      <c r="E36" s="24">
        <v>42.1</v>
      </c>
      <c r="F36" s="24"/>
    </row>
    <row r="37" spans="1:7" ht="15" x14ac:dyDescent="0.25">
      <c r="A37" s="11"/>
      <c r="B37" s="22" t="s">
        <v>29</v>
      </c>
      <c r="C37" s="24">
        <f t="shared" si="2"/>
        <v>142.80000000000001</v>
      </c>
      <c r="D37" s="24">
        <v>116.8</v>
      </c>
      <c r="E37" s="24">
        <v>61.2</v>
      </c>
      <c r="F37" s="24">
        <v>26</v>
      </c>
    </row>
    <row r="38" spans="1:7" ht="15" x14ac:dyDescent="0.25">
      <c r="A38" s="11"/>
      <c r="B38" s="22" t="s">
        <v>30</v>
      </c>
      <c r="C38" s="24">
        <f t="shared" si="2"/>
        <v>74.3</v>
      </c>
      <c r="D38" s="24">
        <v>74.3</v>
      </c>
      <c r="E38" s="24">
        <v>43</v>
      </c>
      <c r="F38" s="24">
        <v>0</v>
      </c>
    </row>
    <row r="39" spans="1:7" ht="15" x14ac:dyDescent="0.25">
      <c r="A39" s="11"/>
      <c r="B39" s="22" t="s">
        <v>180</v>
      </c>
      <c r="C39" s="24">
        <f t="shared" si="2"/>
        <v>106.8</v>
      </c>
      <c r="D39" s="24">
        <v>106.8</v>
      </c>
      <c r="E39" s="24">
        <v>56.1</v>
      </c>
      <c r="F39" s="24">
        <v>0</v>
      </c>
    </row>
    <row r="40" spans="1:7" ht="15" x14ac:dyDescent="0.25">
      <c r="A40" s="11"/>
      <c r="B40" s="22" t="s">
        <v>31</v>
      </c>
      <c r="C40" s="24">
        <f t="shared" ref="C40:C45" si="3">D40+F40</f>
        <v>126.4</v>
      </c>
      <c r="D40" s="24">
        <v>126.4</v>
      </c>
      <c r="E40" s="24">
        <v>80.3</v>
      </c>
      <c r="F40" s="24"/>
    </row>
    <row r="41" spans="1:7" ht="15" x14ac:dyDescent="0.25">
      <c r="A41" s="11"/>
      <c r="B41" s="22" t="s">
        <v>32</v>
      </c>
      <c r="C41" s="24">
        <f t="shared" si="3"/>
        <v>950.8</v>
      </c>
      <c r="D41" s="24">
        <v>950.8</v>
      </c>
      <c r="E41" s="24">
        <v>56.6</v>
      </c>
      <c r="F41" s="24"/>
    </row>
    <row r="42" spans="1:7" ht="15" x14ac:dyDescent="0.25">
      <c r="A42" s="11"/>
      <c r="B42" s="22" t="s">
        <v>160</v>
      </c>
      <c r="C42" s="24">
        <f t="shared" si="3"/>
        <v>66.3</v>
      </c>
      <c r="D42" s="24">
        <v>66.3</v>
      </c>
      <c r="E42" s="24">
        <v>32.9</v>
      </c>
      <c r="F42" s="24"/>
    </row>
    <row r="43" spans="1:7" ht="30" x14ac:dyDescent="0.25">
      <c r="A43" s="11" t="s">
        <v>92</v>
      </c>
      <c r="B43" s="22" t="s">
        <v>13</v>
      </c>
      <c r="C43" s="24">
        <f t="shared" si="3"/>
        <v>171.4</v>
      </c>
      <c r="D43" s="58">
        <v>71.400000000000006</v>
      </c>
      <c r="E43" s="24"/>
      <c r="F43" s="58">
        <v>100</v>
      </c>
    </row>
    <row r="44" spans="1:7" ht="15" x14ac:dyDescent="0.25">
      <c r="A44" s="92" t="s">
        <v>93</v>
      </c>
      <c r="B44" s="22" t="s">
        <v>227</v>
      </c>
      <c r="C44" s="24">
        <f t="shared" si="3"/>
        <v>80</v>
      </c>
      <c r="D44" s="24">
        <v>80</v>
      </c>
      <c r="E44" s="24"/>
      <c r="F44" s="25"/>
    </row>
    <row r="45" spans="1:7" ht="30" x14ac:dyDescent="0.25">
      <c r="A45" s="92" t="s">
        <v>211</v>
      </c>
      <c r="B45" s="22" t="s">
        <v>197</v>
      </c>
      <c r="C45" s="24">
        <f t="shared" si="3"/>
        <v>175.3</v>
      </c>
      <c r="D45" s="24">
        <v>55.3</v>
      </c>
      <c r="E45" s="24"/>
      <c r="F45" s="24">
        <v>120</v>
      </c>
    </row>
    <row r="46" spans="1:7" ht="15" x14ac:dyDescent="0.25">
      <c r="A46" s="50" t="s">
        <v>48</v>
      </c>
      <c r="B46" s="88" t="s">
        <v>163</v>
      </c>
      <c r="C46" s="89">
        <f>D46+F46</f>
        <v>331.3</v>
      </c>
      <c r="D46" s="24">
        <v>0</v>
      </c>
      <c r="E46" s="24"/>
      <c r="F46" s="24">
        <v>331.3</v>
      </c>
      <c r="G46" s="102"/>
    </row>
    <row r="47" spans="1:7" x14ac:dyDescent="0.2">
      <c r="A47" s="29" t="s">
        <v>94</v>
      </c>
      <c r="B47" s="9" t="s">
        <v>56</v>
      </c>
      <c r="C47" s="27">
        <f>D47+F47</f>
        <v>387.9</v>
      </c>
      <c r="D47" s="12">
        <f>D48+D49</f>
        <v>387.9</v>
      </c>
      <c r="E47" s="12">
        <f>E49</f>
        <v>107</v>
      </c>
      <c r="F47" s="12">
        <f>F48+F49</f>
        <v>0</v>
      </c>
    </row>
    <row r="48" spans="1:7" ht="30" x14ac:dyDescent="0.25">
      <c r="A48" s="11" t="s">
        <v>33</v>
      </c>
      <c r="B48" s="22" t="s">
        <v>13</v>
      </c>
      <c r="C48" s="95">
        <f>F48+D48</f>
        <v>33.4</v>
      </c>
      <c r="D48" s="76">
        <v>33.4</v>
      </c>
      <c r="E48" s="76">
        <v>0</v>
      </c>
      <c r="F48" s="76">
        <v>0</v>
      </c>
    </row>
    <row r="49" spans="1:6" ht="15" x14ac:dyDescent="0.25">
      <c r="A49" s="11" t="s">
        <v>46</v>
      </c>
      <c r="B49" s="19" t="s">
        <v>15</v>
      </c>
      <c r="C49" s="20">
        <v>354.4</v>
      </c>
      <c r="D49" s="24">
        <v>354.5</v>
      </c>
      <c r="E49" s="24">
        <v>107</v>
      </c>
      <c r="F49" s="24"/>
    </row>
    <row r="50" spans="1:6" ht="28.5" x14ac:dyDescent="0.2">
      <c r="A50" s="49" t="s">
        <v>95</v>
      </c>
      <c r="B50" s="80" t="s">
        <v>57</v>
      </c>
      <c r="C50" s="59">
        <f>D50+F50</f>
        <v>6848</v>
      </c>
      <c r="D50" s="60">
        <f>D51+D52+D53+D54+D55</f>
        <v>879.7</v>
      </c>
      <c r="E50" s="33">
        <f>E51+E55</f>
        <v>25</v>
      </c>
      <c r="F50" s="60">
        <f>F51+F52+F53+F54+F55+F56</f>
        <v>5968.3</v>
      </c>
    </row>
    <row r="51" spans="1:6" ht="45" customHeight="1" x14ac:dyDescent="0.25">
      <c r="A51" s="51" t="s">
        <v>96</v>
      </c>
      <c r="B51" s="22" t="s">
        <v>169</v>
      </c>
      <c r="C51" s="61">
        <f>D51+F51</f>
        <v>2116.3000000000002</v>
      </c>
      <c r="D51" s="62">
        <v>252.5</v>
      </c>
      <c r="E51" s="26">
        <v>25</v>
      </c>
      <c r="F51" s="21">
        <v>1863.8</v>
      </c>
    </row>
    <row r="52" spans="1:6" ht="30" x14ac:dyDescent="0.25">
      <c r="A52" s="51" t="s">
        <v>97</v>
      </c>
      <c r="B52" s="22" t="s">
        <v>26</v>
      </c>
      <c r="C52" s="20">
        <v>1108</v>
      </c>
      <c r="D52" s="26"/>
      <c r="E52" s="26"/>
      <c r="F52" s="21">
        <v>1108</v>
      </c>
    </row>
    <row r="53" spans="1:6" ht="30" x14ac:dyDescent="0.25">
      <c r="A53" s="51" t="s">
        <v>47</v>
      </c>
      <c r="B53" s="22" t="s">
        <v>161</v>
      </c>
      <c r="C53" s="20">
        <f>F53</f>
        <v>925</v>
      </c>
      <c r="D53" s="26"/>
      <c r="E53" s="26"/>
      <c r="F53" s="21">
        <v>925</v>
      </c>
    </row>
    <row r="54" spans="1:6" ht="105" x14ac:dyDescent="0.25">
      <c r="A54" s="87" t="s">
        <v>189</v>
      </c>
      <c r="B54" s="88" t="s">
        <v>198</v>
      </c>
      <c r="C54" s="89">
        <f>D54</f>
        <v>400</v>
      </c>
      <c r="D54" s="24">
        <v>400</v>
      </c>
      <c r="E54" s="24"/>
      <c r="F54" s="24"/>
    </row>
    <row r="55" spans="1:6" ht="15" x14ac:dyDescent="0.25">
      <c r="A55" s="87" t="s">
        <v>158</v>
      </c>
      <c r="B55" s="88" t="s">
        <v>163</v>
      </c>
      <c r="C55" s="89">
        <f>D55+F55</f>
        <v>2102.6999999999998</v>
      </c>
      <c r="D55" s="24">
        <v>227.2</v>
      </c>
      <c r="E55" s="24">
        <v>0</v>
      </c>
      <c r="F55" s="24">
        <v>1875.5</v>
      </c>
    </row>
    <row r="56" spans="1:6" ht="30" x14ac:dyDescent="0.25">
      <c r="A56" s="87" t="s">
        <v>191</v>
      </c>
      <c r="B56" s="22" t="s">
        <v>190</v>
      </c>
      <c r="C56" s="89">
        <f>F56</f>
        <v>196</v>
      </c>
      <c r="D56" s="24"/>
      <c r="E56" s="24"/>
      <c r="F56" s="24">
        <v>196</v>
      </c>
    </row>
    <row r="57" spans="1:6" x14ac:dyDescent="0.2">
      <c r="A57" s="32" t="s">
        <v>98</v>
      </c>
      <c r="B57" s="34" t="s">
        <v>155</v>
      </c>
      <c r="C57" s="33">
        <f>D57+F57</f>
        <v>4706.5</v>
      </c>
      <c r="D57" s="69">
        <f>D58+D60+D61+D62+D63+D64+D65+D66+D68+D69</f>
        <v>3365.7</v>
      </c>
      <c r="E57" s="69">
        <f>E58+E61+E63+E64+E65+E66</f>
        <v>0</v>
      </c>
      <c r="F57" s="69">
        <f>F58+F59+F61+F63+F64+F65+F66+F67+F69</f>
        <v>1340.8000000000002</v>
      </c>
    </row>
    <row r="58" spans="1:6" ht="45" x14ac:dyDescent="0.25">
      <c r="A58" s="50" t="s">
        <v>99</v>
      </c>
      <c r="B58" s="22" t="s">
        <v>169</v>
      </c>
      <c r="C58" s="26">
        <f>D58+F58</f>
        <v>464</v>
      </c>
      <c r="D58" s="26">
        <v>212.4</v>
      </c>
      <c r="E58" s="26"/>
      <c r="F58" s="21">
        <v>251.6</v>
      </c>
    </row>
    <row r="59" spans="1:6" ht="30" x14ac:dyDescent="0.25">
      <c r="A59" s="50" t="s">
        <v>170</v>
      </c>
      <c r="B59" s="22" t="s">
        <v>171</v>
      </c>
      <c r="C59" s="26">
        <v>275</v>
      </c>
      <c r="D59" s="26"/>
      <c r="E59" s="26"/>
      <c r="F59" s="21">
        <v>275</v>
      </c>
    </row>
    <row r="60" spans="1:6" ht="60" x14ac:dyDescent="0.25">
      <c r="A60" s="50" t="s">
        <v>172</v>
      </c>
      <c r="B60" s="22" t="s">
        <v>199</v>
      </c>
      <c r="C60" s="26">
        <v>60</v>
      </c>
      <c r="D60" s="26">
        <v>60</v>
      </c>
      <c r="E60" s="26"/>
      <c r="F60" s="21"/>
    </row>
    <row r="61" spans="1:6" ht="45" x14ac:dyDescent="0.25">
      <c r="A61" s="51" t="s">
        <v>173</v>
      </c>
      <c r="B61" s="22" t="s">
        <v>34</v>
      </c>
      <c r="C61" s="26">
        <f t="shared" ref="C61:C70" si="4">D61+F61</f>
        <v>802</v>
      </c>
      <c r="D61" s="26">
        <v>802</v>
      </c>
      <c r="E61" s="26"/>
      <c r="F61" s="21"/>
    </row>
    <row r="62" spans="1:6" ht="15" x14ac:dyDescent="0.2">
      <c r="A62" s="50" t="s">
        <v>185</v>
      </c>
      <c r="B62" s="88" t="s">
        <v>163</v>
      </c>
      <c r="C62" s="26">
        <f>D62+F62</f>
        <v>175</v>
      </c>
      <c r="D62" s="26">
        <v>175</v>
      </c>
      <c r="E62" s="26"/>
      <c r="F62" s="21">
        <v>0</v>
      </c>
    </row>
    <row r="63" spans="1:6" ht="35.1" customHeight="1" x14ac:dyDescent="0.25">
      <c r="A63" s="51" t="s">
        <v>224</v>
      </c>
      <c r="B63" s="22" t="s">
        <v>194</v>
      </c>
      <c r="C63" s="26">
        <f t="shared" si="4"/>
        <v>1350</v>
      </c>
      <c r="D63" s="70">
        <v>1350</v>
      </c>
      <c r="E63" s="26"/>
      <c r="F63" s="21"/>
    </row>
    <row r="64" spans="1:6" ht="30" x14ac:dyDescent="0.25">
      <c r="A64" s="50" t="s">
        <v>225</v>
      </c>
      <c r="B64" s="88" t="s">
        <v>18</v>
      </c>
      <c r="C64" s="89">
        <f t="shared" si="4"/>
        <v>214.4</v>
      </c>
      <c r="D64" s="24">
        <v>214.4</v>
      </c>
      <c r="E64" s="24"/>
      <c r="F64" s="24">
        <v>0</v>
      </c>
    </row>
    <row r="65" spans="1:6" ht="30" x14ac:dyDescent="0.25">
      <c r="A65" s="51" t="s">
        <v>226</v>
      </c>
      <c r="B65" s="22" t="s">
        <v>174</v>
      </c>
      <c r="C65" s="89">
        <f t="shared" si="4"/>
        <v>2.5</v>
      </c>
      <c r="D65" s="24">
        <v>2.5</v>
      </c>
      <c r="E65" s="24"/>
      <c r="F65" s="24">
        <v>0</v>
      </c>
    </row>
    <row r="66" spans="1:6" ht="45" x14ac:dyDescent="0.25">
      <c r="A66" s="50" t="s">
        <v>221</v>
      </c>
      <c r="B66" s="22" t="s">
        <v>164</v>
      </c>
      <c r="C66" s="89">
        <v>165.3</v>
      </c>
      <c r="D66" s="24"/>
      <c r="E66" s="24"/>
      <c r="F66" s="24">
        <v>165.3</v>
      </c>
    </row>
    <row r="67" spans="1:6" ht="45" x14ac:dyDescent="0.25">
      <c r="A67" s="50" t="s">
        <v>192</v>
      </c>
      <c r="B67" s="22" t="s">
        <v>220</v>
      </c>
      <c r="C67" s="89">
        <v>85.7</v>
      </c>
      <c r="D67" s="24"/>
      <c r="E67" s="24"/>
      <c r="F67" s="24">
        <v>85.7</v>
      </c>
    </row>
    <row r="68" spans="1:6" ht="45" customHeight="1" x14ac:dyDescent="0.25">
      <c r="A68" s="50" t="s">
        <v>212</v>
      </c>
      <c r="B68" s="22" t="s">
        <v>193</v>
      </c>
      <c r="C68" s="89">
        <f>D68</f>
        <v>29.6</v>
      </c>
      <c r="D68" s="24">
        <v>29.6</v>
      </c>
      <c r="E68" s="24"/>
      <c r="F68" s="24"/>
    </row>
    <row r="69" spans="1:6" ht="30" x14ac:dyDescent="0.25">
      <c r="A69" s="51" t="s">
        <v>219</v>
      </c>
      <c r="B69" s="22" t="s">
        <v>153</v>
      </c>
      <c r="C69" s="89">
        <f>D69+F69</f>
        <v>1083</v>
      </c>
      <c r="D69" s="24">
        <v>519.79999999999995</v>
      </c>
      <c r="E69" s="24"/>
      <c r="F69" s="24">
        <v>563.20000000000005</v>
      </c>
    </row>
    <row r="70" spans="1:6" x14ac:dyDescent="0.2">
      <c r="A70" s="35" t="s">
        <v>100</v>
      </c>
      <c r="B70" s="36" t="s">
        <v>58</v>
      </c>
      <c r="C70" s="28">
        <f t="shared" si="4"/>
        <v>54.4</v>
      </c>
      <c r="D70" s="28">
        <f>D71+D73</f>
        <v>54.4</v>
      </c>
      <c r="E70" s="28">
        <f>E71+E73</f>
        <v>0</v>
      </c>
      <c r="F70" s="28">
        <f>F71+F73</f>
        <v>0</v>
      </c>
    </row>
    <row r="71" spans="1:6" ht="30" x14ac:dyDescent="0.25">
      <c r="A71" s="87" t="s">
        <v>101</v>
      </c>
      <c r="B71" s="88" t="s">
        <v>18</v>
      </c>
      <c r="C71" s="24">
        <v>49.1</v>
      </c>
      <c r="D71" s="24">
        <v>49.1</v>
      </c>
      <c r="E71" s="25"/>
      <c r="F71" s="25"/>
    </row>
    <row r="72" spans="1:6" ht="30" x14ac:dyDescent="0.25">
      <c r="A72" s="90"/>
      <c r="B72" s="88" t="s">
        <v>22</v>
      </c>
      <c r="C72" s="24">
        <v>49.1</v>
      </c>
      <c r="D72" s="24">
        <v>49.1</v>
      </c>
      <c r="E72" s="25"/>
      <c r="F72" s="25"/>
    </row>
    <row r="73" spans="1:6" ht="15" x14ac:dyDescent="0.25">
      <c r="A73" s="11" t="s">
        <v>102</v>
      </c>
      <c r="B73" s="19" t="s">
        <v>64</v>
      </c>
      <c r="C73" s="20">
        <f>D73</f>
        <v>5.3</v>
      </c>
      <c r="D73" s="21">
        <v>5.3</v>
      </c>
      <c r="E73" s="20"/>
      <c r="F73" s="20"/>
    </row>
    <row r="74" spans="1:6" x14ac:dyDescent="0.2">
      <c r="A74" s="35" t="s">
        <v>103</v>
      </c>
      <c r="B74" s="36" t="s">
        <v>59</v>
      </c>
      <c r="C74" s="28">
        <f>D74+F74</f>
        <v>266.39999999999998</v>
      </c>
      <c r="D74" s="28">
        <f>D75</f>
        <v>266.39999999999998</v>
      </c>
      <c r="E74" s="28">
        <f>E75</f>
        <v>0</v>
      </c>
      <c r="F74" s="28">
        <f>F75</f>
        <v>0</v>
      </c>
    </row>
    <row r="75" spans="1:6" ht="30" x14ac:dyDescent="0.25">
      <c r="A75" s="77" t="s">
        <v>104</v>
      </c>
      <c r="B75" s="22" t="s">
        <v>13</v>
      </c>
      <c r="C75" s="21">
        <f>D75+F75</f>
        <v>266.39999999999998</v>
      </c>
      <c r="D75" s="21">
        <v>266.39999999999998</v>
      </c>
      <c r="E75" s="21"/>
      <c r="F75" s="21"/>
    </row>
    <row r="76" spans="1:6" x14ac:dyDescent="0.2">
      <c r="A76" s="31" t="s">
        <v>105</v>
      </c>
      <c r="B76" s="9" t="s">
        <v>60</v>
      </c>
      <c r="C76" s="28">
        <f>D76+F76</f>
        <v>1855.2</v>
      </c>
      <c r="D76" s="66">
        <f>D77+D78+D79</f>
        <v>1811.6000000000001</v>
      </c>
      <c r="E76" s="28">
        <f>E78+E79</f>
        <v>976.3</v>
      </c>
      <c r="F76" s="28">
        <f>F77+F78+F79</f>
        <v>43.6</v>
      </c>
    </row>
    <row r="77" spans="1:6" ht="30" customHeight="1" x14ac:dyDescent="0.25">
      <c r="A77" s="77" t="s">
        <v>106</v>
      </c>
      <c r="B77" s="22" t="s">
        <v>13</v>
      </c>
      <c r="C77" s="21">
        <f>D77+F77</f>
        <v>382.6</v>
      </c>
      <c r="D77" s="21">
        <v>342.6</v>
      </c>
      <c r="E77" s="21"/>
      <c r="F77" s="21">
        <v>40</v>
      </c>
    </row>
    <row r="78" spans="1:6" ht="30" x14ac:dyDescent="0.25">
      <c r="A78" s="94" t="s">
        <v>107</v>
      </c>
      <c r="B78" s="22" t="s">
        <v>200</v>
      </c>
      <c r="C78" s="21">
        <f>D78+F78</f>
        <v>1318.8999999999999</v>
      </c>
      <c r="D78" s="65">
        <v>1315.3</v>
      </c>
      <c r="E78" s="20">
        <v>974.5</v>
      </c>
      <c r="F78" s="20">
        <v>3.6</v>
      </c>
    </row>
    <row r="79" spans="1:6" ht="30" x14ac:dyDescent="0.25">
      <c r="A79" s="13" t="s">
        <v>213</v>
      </c>
      <c r="B79" s="22" t="s">
        <v>183</v>
      </c>
      <c r="C79" s="21">
        <v>153.69999999999999</v>
      </c>
      <c r="D79" s="65">
        <v>153.69999999999999</v>
      </c>
      <c r="E79" s="20">
        <v>1.8</v>
      </c>
      <c r="F79" s="20"/>
    </row>
    <row r="80" spans="1:6" x14ac:dyDescent="0.2">
      <c r="A80" s="29" t="s">
        <v>108</v>
      </c>
      <c r="B80" s="9" t="s">
        <v>61</v>
      </c>
      <c r="C80" s="27">
        <f>D80+F80</f>
        <v>2158.1</v>
      </c>
      <c r="D80" s="66">
        <f>D81+D82</f>
        <v>2158.1</v>
      </c>
      <c r="E80" s="28">
        <f>E81+E82</f>
        <v>101</v>
      </c>
      <c r="F80" s="28">
        <f>F81+F82</f>
        <v>0</v>
      </c>
    </row>
    <row r="81" spans="1:6" ht="15" x14ac:dyDescent="0.25">
      <c r="A81" s="11" t="s">
        <v>109</v>
      </c>
      <c r="B81" s="19" t="s">
        <v>13</v>
      </c>
      <c r="C81" s="20">
        <f>D81+F81</f>
        <v>1260.3</v>
      </c>
      <c r="D81" s="65">
        <v>1260.3</v>
      </c>
      <c r="E81" s="20">
        <v>77.3</v>
      </c>
      <c r="F81" s="20"/>
    </row>
    <row r="82" spans="1:6" ht="15" x14ac:dyDescent="0.25">
      <c r="A82" s="11" t="s">
        <v>110</v>
      </c>
      <c r="B82" s="19" t="s">
        <v>15</v>
      </c>
      <c r="C82" s="20">
        <f>D82</f>
        <v>897.8</v>
      </c>
      <c r="D82" s="65">
        <v>897.8</v>
      </c>
      <c r="E82" s="20">
        <v>23.7</v>
      </c>
      <c r="F82" s="20"/>
    </row>
    <row r="83" spans="1:6" x14ac:dyDescent="0.2">
      <c r="A83" s="31" t="s">
        <v>111</v>
      </c>
      <c r="B83" s="37" t="s">
        <v>11</v>
      </c>
      <c r="C83" s="28">
        <f t="shared" ref="C83:C88" si="5">D83+F83</f>
        <v>152.80000000000001</v>
      </c>
      <c r="D83" s="28">
        <v>152.80000000000001</v>
      </c>
      <c r="E83" s="28">
        <f>E84</f>
        <v>0</v>
      </c>
      <c r="F83" s="28">
        <v>0</v>
      </c>
    </row>
    <row r="84" spans="1:6" ht="15" x14ac:dyDescent="0.25">
      <c r="A84" s="13" t="s">
        <v>112</v>
      </c>
      <c r="B84" s="19" t="s">
        <v>13</v>
      </c>
      <c r="C84" s="21">
        <f t="shared" si="5"/>
        <v>152.80000000000001</v>
      </c>
      <c r="D84" s="21">
        <v>152.80000000000001</v>
      </c>
      <c r="E84" s="20"/>
      <c r="F84" s="20">
        <v>0</v>
      </c>
    </row>
    <row r="85" spans="1:6" x14ac:dyDescent="0.2">
      <c r="A85" s="31" t="s">
        <v>113</v>
      </c>
      <c r="B85" s="9" t="s">
        <v>12</v>
      </c>
      <c r="C85" s="28">
        <f t="shared" si="5"/>
        <v>111.1</v>
      </c>
      <c r="D85" s="28">
        <f>D86</f>
        <v>61</v>
      </c>
      <c r="E85" s="28">
        <f>E86</f>
        <v>0</v>
      </c>
      <c r="F85" s="28">
        <f>F86</f>
        <v>50.1</v>
      </c>
    </row>
    <row r="86" spans="1:6" ht="15" x14ac:dyDescent="0.25">
      <c r="A86" s="13" t="s">
        <v>114</v>
      </c>
      <c r="B86" s="19" t="s">
        <v>13</v>
      </c>
      <c r="C86" s="21">
        <f t="shared" si="5"/>
        <v>111.1</v>
      </c>
      <c r="D86" s="21">
        <v>61</v>
      </c>
      <c r="E86" s="20"/>
      <c r="F86" s="20">
        <v>50.1</v>
      </c>
    </row>
    <row r="87" spans="1:6" ht="25.5" x14ac:dyDescent="0.2">
      <c r="A87" s="38" t="s">
        <v>115</v>
      </c>
      <c r="B87" s="37" t="s">
        <v>23</v>
      </c>
      <c r="C87" s="28">
        <f t="shared" si="5"/>
        <v>122.3</v>
      </c>
      <c r="D87" s="28">
        <f>D88+D89+D90</f>
        <v>56.8</v>
      </c>
      <c r="E87" s="28">
        <f>E88+E89+E90</f>
        <v>0.6</v>
      </c>
      <c r="F87" s="28">
        <f>F88+F89+F90</f>
        <v>65.5</v>
      </c>
    </row>
    <row r="88" spans="1:6" ht="15" x14ac:dyDescent="0.25">
      <c r="A88" s="52" t="s">
        <v>116</v>
      </c>
      <c r="B88" s="19" t="s">
        <v>13</v>
      </c>
      <c r="C88" s="21">
        <f t="shared" si="5"/>
        <v>120.5</v>
      </c>
      <c r="D88" s="21">
        <v>55.5</v>
      </c>
      <c r="E88" s="20"/>
      <c r="F88" s="20">
        <v>65</v>
      </c>
    </row>
    <row r="89" spans="1:6" ht="15" x14ac:dyDescent="0.25">
      <c r="A89" s="52" t="s">
        <v>117</v>
      </c>
      <c r="B89" s="19" t="s">
        <v>14</v>
      </c>
      <c r="C89" s="21">
        <v>0.8</v>
      </c>
      <c r="D89" s="21">
        <v>0.8</v>
      </c>
      <c r="E89" s="20">
        <v>0.6</v>
      </c>
      <c r="F89" s="20"/>
    </row>
    <row r="90" spans="1:6" ht="45" x14ac:dyDescent="0.25">
      <c r="A90" s="52" t="s">
        <v>52</v>
      </c>
      <c r="B90" s="22" t="s">
        <v>65</v>
      </c>
      <c r="C90" s="21">
        <f>D90+F90</f>
        <v>1</v>
      </c>
      <c r="D90" s="21">
        <v>0.5</v>
      </c>
      <c r="E90" s="20"/>
      <c r="F90" s="20">
        <v>0.5</v>
      </c>
    </row>
    <row r="91" spans="1:6" ht="42.75" x14ac:dyDescent="0.2">
      <c r="A91" s="54" t="s">
        <v>35</v>
      </c>
      <c r="B91" s="56" t="s">
        <v>62</v>
      </c>
      <c r="C91" s="72">
        <f>D91+F91</f>
        <v>500.4</v>
      </c>
      <c r="D91" s="71">
        <f>D92+D94</f>
        <v>500.4</v>
      </c>
      <c r="E91" s="71">
        <f>E92+E94</f>
        <v>0</v>
      </c>
      <c r="F91" s="71">
        <f>F93</f>
        <v>0</v>
      </c>
    </row>
    <row r="92" spans="1:6" x14ac:dyDescent="0.2">
      <c r="A92" s="29" t="s">
        <v>118</v>
      </c>
      <c r="B92" s="9" t="s">
        <v>54</v>
      </c>
      <c r="C92" s="57">
        <f t="shared" ref="C92:C130" si="6">D92+F92</f>
        <v>85</v>
      </c>
      <c r="D92" s="12">
        <f>D93</f>
        <v>85</v>
      </c>
      <c r="E92" s="12">
        <f>E93</f>
        <v>0</v>
      </c>
      <c r="F92" s="57">
        <f>F93</f>
        <v>0</v>
      </c>
    </row>
    <row r="93" spans="1:6" ht="30" x14ac:dyDescent="0.25">
      <c r="A93" s="11" t="s">
        <v>119</v>
      </c>
      <c r="B93" s="22" t="s">
        <v>186</v>
      </c>
      <c r="C93" s="58">
        <f t="shared" si="6"/>
        <v>85</v>
      </c>
      <c r="D93" s="24">
        <v>85</v>
      </c>
      <c r="E93" s="24"/>
      <c r="F93" s="58">
        <v>0</v>
      </c>
    </row>
    <row r="94" spans="1:6" x14ac:dyDescent="0.2">
      <c r="A94" s="29" t="s">
        <v>120</v>
      </c>
      <c r="B94" s="39" t="s">
        <v>60</v>
      </c>
      <c r="C94" s="12">
        <f>D94+F94</f>
        <v>415.4</v>
      </c>
      <c r="D94" s="12">
        <v>415.4</v>
      </c>
      <c r="E94" s="12">
        <f>E95</f>
        <v>0</v>
      </c>
      <c r="F94" s="12">
        <f>F95</f>
        <v>0</v>
      </c>
    </row>
    <row r="95" spans="1:6" ht="30" x14ac:dyDescent="0.25">
      <c r="A95" s="11" t="s">
        <v>214</v>
      </c>
      <c r="B95" s="22" t="s">
        <v>49</v>
      </c>
      <c r="C95" s="24">
        <f t="shared" si="6"/>
        <v>415.4</v>
      </c>
      <c r="D95" s="24">
        <v>415.4</v>
      </c>
      <c r="E95" s="24"/>
      <c r="F95" s="24"/>
    </row>
    <row r="96" spans="1:6" ht="39.950000000000003" customHeight="1" x14ac:dyDescent="0.2">
      <c r="A96" s="81" t="s">
        <v>36</v>
      </c>
      <c r="B96" s="56" t="s">
        <v>201</v>
      </c>
      <c r="C96" s="25">
        <f>C97</f>
        <v>340.3</v>
      </c>
      <c r="D96" s="25">
        <f>D97</f>
        <v>338.6</v>
      </c>
      <c r="E96" s="25">
        <f>E97</f>
        <v>232.1</v>
      </c>
      <c r="F96" s="25">
        <f>F97</f>
        <v>1.7</v>
      </c>
    </row>
    <row r="97" spans="1:6" ht="14.25" x14ac:dyDescent="0.2">
      <c r="A97" s="81" t="s">
        <v>121</v>
      </c>
      <c r="B97" s="56" t="s">
        <v>55</v>
      </c>
      <c r="C97" s="25">
        <f>C98+C99</f>
        <v>340.3</v>
      </c>
      <c r="D97" s="25">
        <f>D98+D99</f>
        <v>338.6</v>
      </c>
      <c r="E97" s="25">
        <f>E98+E99</f>
        <v>232.1</v>
      </c>
      <c r="F97" s="25">
        <f>F98+F99</f>
        <v>1.7</v>
      </c>
    </row>
    <row r="98" spans="1:6" ht="15" x14ac:dyDescent="0.25">
      <c r="A98" s="82" t="s">
        <v>122</v>
      </c>
      <c r="B98" s="22" t="s">
        <v>15</v>
      </c>
      <c r="C98" s="24">
        <v>331.8</v>
      </c>
      <c r="D98" s="24">
        <v>331.8</v>
      </c>
      <c r="E98" s="24">
        <v>232.1</v>
      </c>
      <c r="F98" s="25"/>
    </row>
    <row r="99" spans="1:6" ht="20.100000000000001" customHeight="1" x14ac:dyDescent="0.25">
      <c r="A99" s="82" t="s">
        <v>181</v>
      </c>
      <c r="B99" s="22" t="s">
        <v>182</v>
      </c>
      <c r="C99" s="24">
        <f>D99+F99</f>
        <v>8.5</v>
      </c>
      <c r="D99" s="24">
        <v>6.8</v>
      </c>
      <c r="E99" s="24"/>
      <c r="F99" s="24">
        <v>1.7</v>
      </c>
    </row>
    <row r="100" spans="1:6" ht="42.75" x14ac:dyDescent="0.2">
      <c r="A100" s="93" t="s">
        <v>38</v>
      </c>
      <c r="B100" s="56" t="s">
        <v>202</v>
      </c>
      <c r="C100" s="25">
        <f>C101</f>
        <v>206.5</v>
      </c>
      <c r="D100" s="25">
        <f>D101</f>
        <v>206.5</v>
      </c>
      <c r="E100" s="25">
        <f>E101</f>
        <v>137.4</v>
      </c>
      <c r="F100" s="25">
        <f>F101</f>
        <v>0</v>
      </c>
    </row>
    <row r="101" spans="1:6" ht="14.25" x14ac:dyDescent="0.2">
      <c r="A101" s="81" t="s">
        <v>123</v>
      </c>
      <c r="B101" s="56" t="s">
        <v>58</v>
      </c>
      <c r="C101" s="25">
        <f>C102+C103</f>
        <v>206.5</v>
      </c>
      <c r="D101" s="25">
        <f>D102+D103</f>
        <v>206.5</v>
      </c>
      <c r="E101" s="25">
        <f>E102+E103</f>
        <v>137.4</v>
      </c>
      <c r="F101" s="25">
        <v>0</v>
      </c>
    </row>
    <row r="102" spans="1:6" ht="30" x14ac:dyDescent="0.25">
      <c r="A102" s="82" t="s">
        <v>215</v>
      </c>
      <c r="B102" s="22" t="s">
        <v>66</v>
      </c>
      <c r="C102" s="24">
        <f>D102+F102</f>
        <v>42.3</v>
      </c>
      <c r="D102" s="24">
        <v>42.3</v>
      </c>
      <c r="E102" s="24">
        <v>32.200000000000003</v>
      </c>
      <c r="F102" s="24">
        <v>0</v>
      </c>
    </row>
    <row r="103" spans="1:6" ht="15" x14ac:dyDescent="0.25">
      <c r="A103" s="82" t="s">
        <v>216</v>
      </c>
      <c r="B103" s="22" t="s">
        <v>15</v>
      </c>
      <c r="C103" s="24">
        <v>164.2</v>
      </c>
      <c r="D103" s="24">
        <v>164.2</v>
      </c>
      <c r="E103" s="24">
        <v>105.2</v>
      </c>
      <c r="F103" s="25"/>
    </row>
    <row r="104" spans="1:6" ht="28.5" x14ac:dyDescent="0.2">
      <c r="A104" s="54" t="s">
        <v>39</v>
      </c>
      <c r="B104" s="56" t="s">
        <v>203</v>
      </c>
      <c r="C104" s="63">
        <f t="shared" si="6"/>
        <v>653.6</v>
      </c>
      <c r="D104" s="72">
        <f>D105</f>
        <v>645.6</v>
      </c>
      <c r="E104" s="63">
        <f>E105</f>
        <v>414.3</v>
      </c>
      <c r="F104" s="25">
        <f>F105</f>
        <v>8</v>
      </c>
    </row>
    <row r="105" spans="1:6" x14ac:dyDescent="0.2">
      <c r="A105" s="29" t="s">
        <v>124</v>
      </c>
      <c r="B105" s="36" t="s">
        <v>59</v>
      </c>
      <c r="C105" s="57">
        <f t="shared" si="6"/>
        <v>653.6</v>
      </c>
      <c r="D105" s="57">
        <f>D106+D107</f>
        <v>645.6</v>
      </c>
      <c r="E105" s="57">
        <f>E106+E107</f>
        <v>414.3</v>
      </c>
      <c r="F105" s="12">
        <f>F106+F107</f>
        <v>8</v>
      </c>
    </row>
    <row r="106" spans="1:6" ht="15" x14ac:dyDescent="0.25">
      <c r="A106" s="11" t="s">
        <v>125</v>
      </c>
      <c r="B106" s="19" t="s">
        <v>13</v>
      </c>
      <c r="C106" s="58">
        <f t="shared" si="6"/>
        <v>651.6</v>
      </c>
      <c r="D106" s="58">
        <v>643.6</v>
      </c>
      <c r="E106" s="58">
        <v>414.3</v>
      </c>
      <c r="F106" s="24">
        <v>8</v>
      </c>
    </row>
    <row r="107" spans="1:6" ht="15" x14ac:dyDescent="0.25">
      <c r="A107" s="11" t="s">
        <v>126</v>
      </c>
      <c r="B107" s="19" t="s">
        <v>37</v>
      </c>
      <c r="C107" s="24">
        <f>D107+F107</f>
        <v>2</v>
      </c>
      <c r="D107" s="24">
        <v>2</v>
      </c>
      <c r="E107" s="24"/>
      <c r="F107" s="24">
        <v>0</v>
      </c>
    </row>
    <row r="108" spans="1:6" ht="28.5" x14ac:dyDescent="0.2">
      <c r="A108" s="54" t="s">
        <v>40</v>
      </c>
      <c r="B108" s="56" t="s">
        <v>204</v>
      </c>
      <c r="C108" s="25">
        <f>D108+F108</f>
        <v>884</v>
      </c>
      <c r="D108" s="71">
        <f>D109</f>
        <v>839.7</v>
      </c>
      <c r="E108" s="25">
        <f>E109</f>
        <v>522.4</v>
      </c>
      <c r="F108" s="25">
        <f>F109</f>
        <v>44.3</v>
      </c>
    </row>
    <row r="109" spans="1:6" x14ac:dyDescent="0.2">
      <c r="A109" s="29" t="s">
        <v>127</v>
      </c>
      <c r="B109" s="36" t="s">
        <v>59</v>
      </c>
      <c r="C109" s="12">
        <f t="shared" si="6"/>
        <v>884</v>
      </c>
      <c r="D109" s="12">
        <f>D110+D111</f>
        <v>839.7</v>
      </c>
      <c r="E109" s="12">
        <f>E110+E111</f>
        <v>522.4</v>
      </c>
      <c r="F109" s="12">
        <f>F110+F111</f>
        <v>44.3</v>
      </c>
    </row>
    <row r="110" spans="1:6" ht="15" x14ac:dyDescent="0.25">
      <c r="A110" s="11" t="s">
        <v>128</v>
      </c>
      <c r="B110" s="19" t="s">
        <v>13</v>
      </c>
      <c r="C110" s="24">
        <f t="shared" si="6"/>
        <v>834</v>
      </c>
      <c r="D110" s="24">
        <v>801.7</v>
      </c>
      <c r="E110" s="24">
        <v>501.8</v>
      </c>
      <c r="F110" s="24">
        <v>32.299999999999997</v>
      </c>
    </row>
    <row r="111" spans="1:6" ht="15" x14ac:dyDescent="0.25">
      <c r="A111" s="11" t="s">
        <v>129</v>
      </c>
      <c r="B111" s="19" t="s">
        <v>37</v>
      </c>
      <c r="C111" s="24">
        <f t="shared" si="6"/>
        <v>50</v>
      </c>
      <c r="D111" s="24">
        <v>38</v>
      </c>
      <c r="E111" s="24">
        <v>20.6</v>
      </c>
      <c r="F111" s="24">
        <v>12</v>
      </c>
    </row>
    <row r="112" spans="1:6" ht="28.5" x14ac:dyDescent="0.2">
      <c r="A112" s="54" t="s">
        <v>41</v>
      </c>
      <c r="B112" s="56" t="s">
        <v>205</v>
      </c>
      <c r="C112" s="25">
        <f t="shared" si="6"/>
        <v>468.59999999999997</v>
      </c>
      <c r="D112" s="71">
        <f>D113</f>
        <v>446.4</v>
      </c>
      <c r="E112" s="25">
        <f>E113</f>
        <v>278.5</v>
      </c>
      <c r="F112" s="25">
        <f>F113</f>
        <v>22.2</v>
      </c>
    </row>
    <row r="113" spans="1:6" x14ac:dyDescent="0.2">
      <c r="A113" s="29" t="s">
        <v>130</v>
      </c>
      <c r="B113" s="36" t="s">
        <v>59</v>
      </c>
      <c r="C113" s="12">
        <f t="shared" si="6"/>
        <v>468.59999999999997</v>
      </c>
      <c r="D113" s="12">
        <f>D114+D115</f>
        <v>446.4</v>
      </c>
      <c r="E113" s="12">
        <f>E114+E115</f>
        <v>278.5</v>
      </c>
      <c r="F113" s="12">
        <f>F114+F115</f>
        <v>22.2</v>
      </c>
    </row>
    <row r="114" spans="1:6" ht="15" x14ac:dyDescent="0.25">
      <c r="A114" s="11" t="s">
        <v>131</v>
      </c>
      <c r="B114" s="19" t="s">
        <v>13</v>
      </c>
      <c r="C114" s="24">
        <f t="shared" si="6"/>
        <v>364.59999999999997</v>
      </c>
      <c r="D114" s="24">
        <v>352.4</v>
      </c>
      <c r="E114" s="24">
        <v>234.5</v>
      </c>
      <c r="F114" s="24">
        <v>12.2</v>
      </c>
    </row>
    <row r="115" spans="1:6" ht="15" x14ac:dyDescent="0.25">
      <c r="A115" s="11" t="s">
        <v>132</v>
      </c>
      <c r="B115" s="19" t="s">
        <v>37</v>
      </c>
      <c r="C115" s="24">
        <f t="shared" si="6"/>
        <v>104</v>
      </c>
      <c r="D115" s="24">
        <v>94</v>
      </c>
      <c r="E115" s="24">
        <v>44</v>
      </c>
      <c r="F115" s="24">
        <v>10</v>
      </c>
    </row>
    <row r="116" spans="1:6" ht="28.5" x14ac:dyDescent="0.2">
      <c r="A116" s="54" t="s">
        <v>43</v>
      </c>
      <c r="B116" s="56" t="s">
        <v>206</v>
      </c>
      <c r="C116" s="25">
        <f t="shared" si="6"/>
        <v>170.9</v>
      </c>
      <c r="D116" s="71">
        <f>D117</f>
        <v>169.5</v>
      </c>
      <c r="E116" s="25">
        <f>E117</f>
        <v>106.8</v>
      </c>
      <c r="F116" s="25">
        <f>F117</f>
        <v>1.4</v>
      </c>
    </row>
    <row r="117" spans="1:6" ht="14.25" x14ac:dyDescent="0.2">
      <c r="A117" s="29" t="s">
        <v>133</v>
      </c>
      <c r="B117" s="83" t="s">
        <v>59</v>
      </c>
      <c r="C117" s="12">
        <f t="shared" si="6"/>
        <v>170.9</v>
      </c>
      <c r="D117" s="12">
        <f>D118+D119</f>
        <v>169.5</v>
      </c>
      <c r="E117" s="12">
        <f>E118+E119</f>
        <v>106.8</v>
      </c>
      <c r="F117" s="12">
        <f>F118+F119</f>
        <v>1.4</v>
      </c>
    </row>
    <row r="118" spans="1:6" ht="15" x14ac:dyDescent="0.25">
      <c r="A118" s="11" t="s">
        <v>134</v>
      </c>
      <c r="B118" s="19" t="s">
        <v>13</v>
      </c>
      <c r="C118" s="24">
        <f t="shared" si="6"/>
        <v>169.20000000000002</v>
      </c>
      <c r="D118" s="24">
        <v>167.8</v>
      </c>
      <c r="E118" s="24">
        <v>106.8</v>
      </c>
      <c r="F118" s="25">
        <v>1.4</v>
      </c>
    </row>
    <row r="119" spans="1:6" ht="15" x14ac:dyDescent="0.25">
      <c r="A119" s="11" t="s">
        <v>135</v>
      </c>
      <c r="B119" s="19" t="s">
        <v>37</v>
      </c>
      <c r="C119" s="24">
        <f t="shared" si="6"/>
        <v>1.7</v>
      </c>
      <c r="D119" s="24">
        <v>1.7</v>
      </c>
      <c r="E119" s="24"/>
      <c r="F119" s="25"/>
    </row>
    <row r="120" spans="1:6" ht="25.9" customHeight="1" x14ac:dyDescent="0.2">
      <c r="A120" s="54" t="s">
        <v>44</v>
      </c>
      <c r="B120" s="56" t="s">
        <v>207</v>
      </c>
      <c r="C120" s="25">
        <f t="shared" si="6"/>
        <v>30.9</v>
      </c>
      <c r="D120" s="25">
        <f>D121</f>
        <v>26.099999999999998</v>
      </c>
      <c r="E120" s="25">
        <f>E121</f>
        <v>17.899999999999999</v>
      </c>
      <c r="F120" s="25">
        <f>F121</f>
        <v>4.8</v>
      </c>
    </row>
    <row r="121" spans="1:6" x14ac:dyDescent="0.2">
      <c r="A121" s="29" t="s">
        <v>136</v>
      </c>
      <c r="B121" s="36" t="s">
        <v>59</v>
      </c>
      <c r="C121" s="12">
        <f t="shared" si="6"/>
        <v>30.9</v>
      </c>
      <c r="D121" s="12">
        <f>D122+D123</f>
        <v>26.099999999999998</v>
      </c>
      <c r="E121" s="12">
        <f>E122+E123</f>
        <v>17.899999999999999</v>
      </c>
      <c r="F121" s="12">
        <f>F122+F123</f>
        <v>4.8</v>
      </c>
    </row>
    <row r="122" spans="1:6" ht="15" x14ac:dyDescent="0.25">
      <c r="A122" s="11" t="s">
        <v>137</v>
      </c>
      <c r="B122" s="19" t="s">
        <v>13</v>
      </c>
      <c r="C122" s="24">
        <f>D122+F122</f>
        <v>30</v>
      </c>
      <c r="D122" s="24">
        <v>25.2</v>
      </c>
      <c r="E122" s="24">
        <v>17.899999999999999</v>
      </c>
      <c r="F122" s="24">
        <v>4.8</v>
      </c>
    </row>
    <row r="123" spans="1:6" ht="15" x14ac:dyDescent="0.25">
      <c r="A123" s="11" t="s">
        <v>138</v>
      </c>
      <c r="B123" s="19" t="s">
        <v>42</v>
      </c>
      <c r="C123" s="24">
        <f>D123+F123</f>
        <v>0.9</v>
      </c>
      <c r="D123" s="24">
        <v>0.9</v>
      </c>
      <c r="E123" s="24"/>
      <c r="F123" s="25"/>
    </row>
    <row r="124" spans="1:6" ht="28.5" x14ac:dyDescent="0.2">
      <c r="A124" s="54" t="s">
        <v>45</v>
      </c>
      <c r="B124" s="56" t="s">
        <v>208</v>
      </c>
      <c r="C124" s="25">
        <f t="shared" si="6"/>
        <v>454.7</v>
      </c>
      <c r="D124" s="71">
        <f>D125</f>
        <v>434.7</v>
      </c>
      <c r="E124" s="25">
        <f>E125</f>
        <v>246.1</v>
      </c>
      <c r="F124" s="25">
        <f>F125</f>
        <v>20</v>
      </c>
    </row>
    <row r="125" spans="1:6" x14ac:dyDescent="0.2">
      <c r="A125" s="29" t="s">
        <v>139</v>
      </c>
      <c r="B125" s="9" t="s">
        <v>61</v>
      </c>
      <c r="C125" s="12">
        <f t="shared" si="6"/>
        <v>454.7</v>
      </c>
      <c r="D125" s="12">
        <f>D126+D127</f>
        <v>434.7</v>
      </c>
      <c r="E125" s="12">
        <f>E126+E127</f>
        <v>246.1</v>
      </c>
      <c r="F125" s="12">
        <f>F126+F127</f>
        <v>20</v>
      </c>
    </row>
    <row r="126" spans="1:6" ht="15" x14ac:dyDescent="0.25">
      <c r="A126" s="11" t="s">
        <v>140</v>
      </c>
      <c r="B126" s="19" t="s">
        <v>13</v>
      </c>
      <c r="C126" s="24">
        <f t="shared" si="6"/>
        <v>393.7</v>
      </c>
      <c r="D126" s="24">
        <v>373.7</v>
      </c>
      <c r="E126" s="24">
        <v>231.5</v>
      </c>
      <c r="F126" s="24">
        <v>20</v>
      </c>
    </row>
    <row r="127" spans="1:6" ht="15" x14ac:dyDescent="0.25">
      <c r="A127" s="11" t="s">
        <v>141</v>
      </c>
      <c r="B127" s="19" t="s">
        <v>37</v>
      </c>
      <c r="C127" s="24">
        <f t="shared" si="6"/>
        <v>61</v>
      </c>
      <c r="D127" s="24">
        <v>61</v>
      </c>
      <c r="E127" s="24">
        <v>14.6</v>
      </c>
      <c r="F127" s="24">
        <v>0</v>
      </c>
    </row>
    <row r="128" spans="1:6" ht="28.5" x14ac:dyDescent="0.2">
      <c r="A128" s="54" t="s">
        <v>63</v>
      </c>
      <c r="B128" s="56" t="s">
        <v>209</v>
      </c>
      <c r="C128" s="25">
        <f t="shared" si="6"/>
        <v>950.5</v>
      </c>
      <c r="D128" s="71">
        <f>D129</f>
        <v>942</v>
      </c>
      <c r="E128" s="25">
        <f>E129</f>
        <v>638.1</v>
      </c>
      <c r="F128" s="25">
        <f>F129</f>
        <v>8.5</v>
      </c>
    </row>
    <row r="129" spans="1:8" x14ac:dyDescent="0.2">
      <c r="A129" s="29" t="s">
        <v>142</v>
      </c>
      <c r="B129" s="9" t="s">
        <v>61</v>
      </c>
      <c r="C129" s="12">
        <f t="shared" si="6"/>
        <v>950.5</v>
      </c>
      <c r="D129" s="12">
        <f>D130+D131+D132</f>
        <v>942</v>
      </c>
      <c r="E129" s="12">
        <f>E130+E131+E132</f>
        <v>638.1</v>
      </c>
      <c r="F129" s="12">
        <f>F130+F131</f>
        <v>8.5</v>
      </c>
    </row>
    <row r="130" spans="1:8" ht="15" x14ac:dyDescent="0.25">
      <c r="A130" s="11" t="s">
        <v>143</v>
      </c>
      <c r="B130" s="19" t="s">
        <v>13</v>
      </c>
      <c r="C130" s="24">
        <f t="shared" si="6"/>
        <v>749.6</v>
      </c>
      <c r="D130" s="24">
        <v>749.6</v>
      </c>
      <c r="E130" s="24">
        <v>520.1</v>
      </c>
      <c r="F130" s="25">
        <v>0</v>
      </c>
    </row>
    <row r="131" spans="1:8" ht="15" x14ac:dyDescent="0.25">
      <c r="A131" s="11" t="s">
        <v>67</v>
      </c>
      <c r="B131" s="19" t="s">
        <v>37</v>
      </c>
      <c r="C131" s="24">
        <f>F131+D131</f>
        <v>70</v>
      </c>
      <c r="D131" s="24">
        <v>61.5</v>
      </c>
      <c r="E131" s="24">
        <v>20</v>
      </c>
      <c r="F131" s="24">
        <v>8.5</v>
      </c>
      <c r="G131" s="104"/>
      <c r="H131" s="105"/>
    </row>
    <row r="132" spans="1:8" ht="15" x14ac:dyDescent="0.25">
      <c r="A132" s="11" t="s">
        <v>217</v>
      </c>
      <c r="B132" s="19" t="s">
        <v>15</v>
      </c>
      <c r="C132" s="24">
        <v>130.9</v>
      </c>
      <c r="D132" s="24">
        <v>130.9</v>
      </c>
      <c r="E132" s="24">
        <v>98</v>
      </c>
      <c r="F132" s="24"/>
      <c r="G132" s="103"/>
    </row>
    <row r="133" spans="1:8" ht="14.25" x14ac:dyDescent="0.2">
      <c r="A133" s="53" t="s">
        <v>68</v>
      </c>
      <c r="B133" s="47" t="s">
        <v>60</v>
      </c>
      <c r="C133" s="71">
        <f t="shared" ref="C133:C138" si="7">D133+F133</f>
        <v>13006.9</v>
      </c>
      <c r="D133" s="71">
        <f>D134+D135+D136+D137</f>
        <v>12961.6</v>
      </c>
      <c r="E133" s="71">
        <f>E134+E135+E137</f>
        <v>8203.1999999999989</v>
      </c>
      <c r="F133" s="25">
        <f>F134+F135+F136+F137</f>
        <v>45.3</v>
      </c>
    </row>
    <row r="134" spans="1:8" ht="15" x14ac:dyDescent="0.25">
      <c r="A134" s="11" t="s">
        <v>69</v>
      </c>
      <c r="B134" s="19" t="s">
        <v>13</v>
      </c>
      <c r="C134" s="24">
        <f t="shared" si="7"/>
        <v>5638.5</v>
      </c>
      <c r="D134" s="67">
        <v>5635</v>
      </c>
      <c r="E134" s="24">
        <v>3214.1</v>
      </c>
      <c r="F134" s="24">
        <v>3.5</v>
      </c>
    </row>
    <row r="135" spans="1:8" ht="15" x14ac:dyDescent="0.25">
      <c r="A135" s="11" t="s">
        <v>70</v>
      </c>
      <c r="B135" s="19" t="s">
        <v>49</v>
      </c>
      <c r="C135" s="24">
        <f t="shared" si="7"/>
        <v>6636.5</v>
      </c>
      <c r="D135" s="67">
        <v>6626.5</v>
      </c>
      <c r="E135" s="24">
        <v>4983.2</v>
      </c>
      <c r="F135" s="24">
        <v>10</v>
      </c>
    </row>
    <row r="136" spans="1:8" ht="60" x14ac:dyDescent="0.25">
      <c r="A136" s="92" t="s">
        <v>71</v>
      </c>
      <c r="B136" s="22" t="s">
        <v>210</v>
      </c>
      <c r="C136" s="24">
        <f t="shared" si="7"/>
        <v>52.4</v>
      </c>
      <c r="D136" s="24">
        <v>52.4</v>
      </c>
      <c r="E136" s="24"/>
      <c r="F136" s="24"/>
      <c r="G136" s="78"/>
    </row>
    <row r="137" spans="1:8" ht="15" x14ac:dyDescent="0.25">
      <c r="A137" s="11" t="s">
        <v>72</v>
      </c>
      <c r="B137" s="19" t="s">
        <v>37</v>
      </c>
      <c r="C137" s="21">
        <f t="shared" si="7"/>
        <v>679.5</v>
      </c>
      <c r="D137" s="21">
        <v>647.70000000000005</v>
      </c>
      <c r="E137" s="20">
        <v>5.9</v>
      </c>
      <c r="F137" s="20">
        <v>31.8</v>
      </c>
    </row>
    <row r="138" spans="1:8" ht="15.75" x14ac:dyDescent="0.25">
      <c r="A138" s="107" t="s">
        <v>74</v>
      </c>
      <c r="B138" s="109" t="s">
        <v>3</v>
      </c>
      <c r="C138" s="73">
        <f t="shared" si="7"/>
        <v>39231</v>
      </c>
      <c r="D138" s="68">
        <f>D18+D91+D96+D100+D104+D108+D112+D116+D120+D124+D128+D133+D15</f>
        <v>30998.199999999997</v>
      </c>
      <c r="E138" s="68">
        <f>E18+E91+E96+E100+E104+E108+E112+E116+E120+E124+E128+E133+E15</f>
        <v>13951</v>
      </c>
      <c r="F138" s="68">
        <f>F18+F91+F96+F100+F104+F108+F112+F116+F120+F124+F128+F133+F15</f>
        <v>8232.8000000000011</v>
      </c>
    </row>
    <row r="139" spans="1:8" ht="15" x14ac:dyDescent="0.25">
      <c r="A139" s="11"/>
      <c r="B139" s="108" t="s">
        <v>17</v>
      </c>
      <c r="C139" s="14"/>
      <c r="D139" s="14"/>
      <c r="E139" s="14"/>
      <c r="F139" s="14"/>
    </row>
    <row r="140" spans="1:8" ht="15" x14ac:dyDescent="0.25">
      <c r="A140" s="85" t="s">
        <v>144</v>
      </c>
      <c r="B140" s="19" t="s">
        <v>13</v>
      </c>
      <c r="C140" s="75">
        <f>D140+F140</f>
        <v>19240</v>
      </c>
      <c r="D140" s="74">
        <f>D20+D21+D22+D15+D23+D24+D25+D26+D30+D33+D43+D44+D48+D51+D58+D60+D61+D73+D75+D77+D81+D84+D86+D88+D93+D99+D102+D106+D110+D114+D118+D122+D126+D130+D134</f>
        <v>16388.900000000001</v>
      </c>
      <c r="E140" s="74">
        <f>E20+E21+E22+E15+E23+E24+E25+E26+E30+E33+E43+E44+E48+E51+E58+E61+E73+E75+E77+E81+E84+E86+E88+E93+E102+E106+E110+E114+E118+E122+E126+E130+E134</f>
        <v>7168.7000000000007</v>
      </c>
      <c r="F140" s="74">
        <f>F20+F21+F22+F15+F23+F24+F25+F26+F30+F33+F43+F44+F48+F51+F58+F59+F61+F67+F73+F75+F77+F81+F84+F86+F88+F93+F99+F102+F106+F110+F114+F118+F122+F126+F130+F134</f>
        <v>2851.1</v>
      </c>
    </row>
    <row r="141" spans="1:8" ht="15" x14ac:dyDescent="0.25">
      <c r="A141" s="85" t="s">
        <v>145</v>
      </c>
      <c r="B141" s="19" t="s">
        <v>195</v>
      </c>
      <c r="C141" s="75">
        <f>D141</f>
        <v>1350</v>
      </c>
      <c r="D141" s="74">
        <f>D63</f>
        <v>1350</v>
      </c>
      <c r="E141" s="74"/>
      <c r="F141" s="74"/>
    </row>
    <row r="142" spans="1:8" ht="15" x14ac:dyDescent="0.25">
      <c r="A142" s="85" t="s">
        <v>146</v>
      </c>
      <c r="B142" s="19" t="s">
        <v>37</v>
      </c>
      <c r="C142" s="40">
        <f>D142+F142</f>
        <v>1014.5</v>
      </c>
      <c r="D142" s="40">
        <f>D28+D107+D111+D115+D119+D127+D131+D137+D123</f>
        <v>931.2</v>
      </c>
      <c r="E142" s="91">
        <f>E28+E45+E107+E111+E115+E119+E127+E131+E137+E123</f>
        <v>108.1</v>
      </c>
      <c r="F142" s="40">
        <f>F28+F107+F111+F115+F119+F127+F131+F137+F123</f>
        <v>83.3</v>
      </c>
    </row>
    <row r="143" spans="1:8" ht="15" x14ac:dyDescent="0.25">
      <c r="A143" s="85" t="s">
        <v>147</v>
      </c>
      <c r="B143" s="19" t="s">
        <v>15</v>
      </c>
      <c r="C143" s="40">
        <f>D143+F143</f>
        <v>2078</v>
      </c>
      <c r="D143" s="75">
        <f>D89+D27+D49+D82+D98+D103+D132</f>
        <v>2078</v>
      </c>
      <c r="E143" s="40">
        <f>E89+E27+E49+E82+E98+E103+E132</f>
        <v>704.40000000000009</v>
      </c>
      <c r="F143" s="40">
        <f>F89+F27+F49+F82</f>
        <v>0</v>
      </c>
    </row>
    <row r="144" spans="1:8" ht="15" x14ac:dyDescent="0.25">
      <c r="A144" s="85" t="s">
        <v>148</v>
      </c>
      <c r="B144" s="19" t="s">
        <v>49</v>
      </c>
      <c r="C144" s="40">
        <f>D144+F144</f>
        <v>8370.7999999999993</v>
      </c>
      <c r="D144" s="75">
        <f>D135+D95+D78</f>
        <v>8357.1999999999989</v>
      </c>
      <c r="E144" s="40">
        <f>E135+E95+E78</f>
        <v>5957.7</v>
      </c>
      <c r="F144" s="40">
        <f>F135+F95+F78</f>
        <v>13.6</v>
      </c>
    </row>
    <row r="145" spans="1:9" ht="15" x14ac:dyDescent="0.25">
      <c r="A145" s="13" t="s">
        <v>187</v>
      </c>
      <c r="B145" s="22" t="s">
        <v>188</v>
      </c>
      <c r="C145" s="96">
        <f>D145+F145</f>
        <v>443</v>
      </c>
      <c r="D145" s="97">
        <f>D31+D54+D68</f>
        <v>443</v>
      </c>
      <c r="E145" s="106">
        <f>E31</f>
        <v>10.3</v>
      </c>
      <c r="F145" s="20"/>
    </row>
    <row r="146" spans="1:9" ht="45" x14ac:dyDescent="0.25">
      <c r="A146" s="85" t="s">
        <v>149</v>
      </c>
      <c r="B146" s="22" t="s">
        <v>50</v>
      </c>
      <c r="C146" s="96">
        <f>D146+F146</f>
        <v>52.4</v>
      </c>
      <c r="D146" s="96">
        <f>D136</f>
        <v>52.4</v>
      </c>
      <c r="E146" s="96"/>
      <c r="F146" s="96"/>
    </row>
    <row r="147" spans="1:9" ht="30" x14ac:dyDescent="0.25">
      <c r="A147" s="85" t="s">
        <v>150</v>
      </c>
      <c r="B147" s="22" t="s">
        <v>26</v>
      </c>
      <c r="C147" s="96">
        <f>F147</f>
        <v>1108</v>
      </c>
      <c r="D147" s="96"/>
      <c r="E147" s="96"/>
      <c r="F147" s="96">
        <f>F52</f>
        <v>1108</v>
      </c>
    </row>
    <row r="148" spans="1:9" ht="30" x14ac:dyDescent="0.25">
      <c r="A148" s="85" t="s">
        <v>165</v>
      </c>
      <c r="B148" s="22" t="s">
        <v>153</v>
      </c>
      <c r="C148" s="96">
        <f>D148+F148</f>
        <v>1083</v>
      </c>
      <c r="D148" s="96">
        <f>D69</f>
        <v>519.79999999999995</v>
      </c>
      <c r="E148" s="96"/>
      <c r="F148" s="96">
        <f>F69</f>
        <v>563.20000000000005</v>
      </c>
    </row>
    <row r="149" spans="1:9" ht="30" x14ac:dyDescent="0.25">
      <c r="A149" s="85" t="s">
        <v>166</v>
      </c>
      <c r="B149" s="22" t="s">
        <v>197</v>
      </c>
      <c r="C149" s="96">
        <f>D149+F149</f>
        <v>175.3</v>
      </c>
      <c r="D149" s="96">
        <f>D45</f>
        <v>55.3</v>
      </c>
      <c r="E149" s="96"/>
      <c r="F149" s="96">
        <f>F45</f>
        <v>120</v>
      </c>
    </row>
    <row r="150" spans="1:9" ht="30" x14ac:dyDescent="0.2">
      <c r="A150" s="85" t="s">
        <v>156</v>
      </c>
      <c r="B150" s="88" t="s">
        <v>18</v>
      </c>
      <c r="C150" s="96">
        <f>C64+C71</f>
        <v>263.5</v>
      </c>
      <c r="D150" s="96">
        <f>+D64+D71</f>
        <v>263.5</v>
      </c>
      <c r="E150" s="96"/>
      <c r="F150" s="96">
        <f>F64+F71</f>
        <v>0</v>
      </c>
    </row>
    <row r="151" spans="1:9" ht="30" customHeight="1" x14ac:dyDescent="0.25">
      <c r="A151" s="85" t="s">
        <v>157</v>
      </c>
      <c r="B151" s="22" t="s">
        <v>162</v>
      </c>
      <c r="C151" s="96">
        <f>D151+F151</f>
        <v>364.8</v>
      </c>
      <c r="D151" s="96">
        <f>D56+D65+D66+D90</f>
        <v>3</v>
      </c>
      <c r="E151" s="96">
        <f>E56+E65+E66+E90</f>
        <v>0</v>
      </c>
      <c r="F151" s="96">
        <f>F56+F65+F66+F90</f>
        <v>361.8</v>
      </c>
      <c r="G151" s="78"/>
      <c r="H151" s="78"/>
      <c r="I151" s="78"/>
    </row>
    <row r="152" spans="1:9" ht="15" customHeight="1" x14ac:dyDescent="0.25">
      <c r="A152" s="87" t="s">
        <v>167</v>
      </c>
      <c r="B152" s="22" t="s">
        <v>161</v>
      </c>
      <c r="C152" s="98">
        <f>F152</f>
        <v>925</v>
      </c>
      <c r="D152" s="98"/>
      <c r="E152" s="98"/>
      <c r="F152" s="99">
        <f>F53</f>
        <v>925</v>
      </c>
    </row>
    <row r="153" spans="1:9" ht="15" x14ac:dyDescent="0.25">
      <c r="A153" s="87" t="s">
        <v>168</v>
      </c>
      <c r="B153" s="88" t="s">
        <v>163</v>
      </c>
      <c r="C153" s="100">
        <f>D153+F153</f>
        <v>2762.7000000000003</v>
      </c>
      <c r="D153" s="101">
        <f>D55+D46+D62+D79</f>
        <v>555.9</v>
      </c>
      <c r="E153" s="101">
        <f>E55+E79</f>
        <v>1.8</v>
      </c>
      <c r="F153" s="101">
        <f>F55+F46+F62+F79</f>
        <v>2206.8000000000002</v>
      </c>
    </row>
    <row r="154" spans="1:9" ht="60" x14ac:dyDescent="0.25">
      <c r="A154" s="85" t="s">
        <v>151</v>
      </c>
      <c r="B154" s="22" t="s">
        <v>229</v>
      </c>
      <c r="C154" s="40">
        <f>F154</f>
        <v>928</v>
      </c>
      <c r="D154" s="40"/>
      <c r="E154" s="40"/>
      <c r="F154" s="75">
        <v>928</v>
      </c>
    </row>
    <row r="155" spans="1:9" ht="15" x14ac:dyDescent="0.25">
      <c r="A155" s="85"/>
      <c r="B155" s="86" t="s">
        <v>152</v>
      </c>
      <c r="C155" s="40">
        <f>D155+F155</f>
        <v>40159</v>
      </c>
      <c r="D155" s="40">
        <f>D138+D154</f>
        <v>30998.199999999997</v>
      </c>
      <c r="E155" s="40">
        <f>E138+E154</f>
        <v>13951</v>
      </c>
      <c r="F155" s="75">
        <f>F138+F154</f>
        <v>9160.8000000000011</v>
      </c>
    </row>
    <row r="156" spans="1:9" x14ac:dyDescent="0.2">
      <c r="B156" s="2"/>
      <c r="C156" s="3"/>
      <c r="D156" s="3"/>
      <c r="E156" s="3"/>
      <c r="F156" s="3"/>
    </row>
    <row r="157" spans="1:9" x14ac:dyDescent="0.2">
      <c r="B157" s="2"/>
      <c r="C157" s="3" t="s">
        <v>222</v>
      </c>
      <c r="D157" s="3"/>
      <c r="E157" s="3"/>
      <c r="F157" s="3"/>
    </row>
    <row r="158" spans="1:9" x14ac:dyDescent="0.2">
      <c r="B158" s="2"/>
      <c r="C158" s="3"/>
      <c r="D158" s="3"/>
      <c r="E158" s="3"/>
      <c r="F158" s="3"/>
    </row>
    <row r="159" spans="1:9" x14ac:dyDescent="0.2">
      <c r="B159" s="2"/>
      <c r="C159" s="3"/>
      <c r="D159" s="3"/>
      <c r="E159" s="3"/>
      <c r="F159" s="3"/>
    </row>
    <row r="160" spans="1:9" x14ac:dyDescent="0.2">
      <c r="B160" s="2"/>
      <c r="C160" s="3"/>
      <c r="D160" s="3"/>
      <c r="E160" s="3"/>
      <c r="F160" s="3"/>
    </row>
    <row r="161" spans="2:10" x14ac:dyDescent="0.2">
      <c r="B161" s="2"/>
      <c r="C161" s="3"/>
      <c r="D161" s="3"/>
      <c r="E161" s="3"/>
      <c r="F161" s="3"/>
      <c r="J161" s="84"/>
    </row>
    <row r="162" spans="2:10" x14ac:dyDescent="0.2">
      <c r="B162" s="2"/>
      <c r="C162" s="3"/>
      <c r="D162" s="3"/>
      <c r="E162" s="3"/>
      <c r="F162" s="3"/>
    </row>
    <row r="163" spans="2:10" x14ac:dyDescent="0.2">
      <c r="B163" s="2"/>
      <c r="C163" s="3"/>
      <c r="D163" s="3"/>
      <c r="E163" s="3"/>
      <c r="F163" s="3"/>
    </row>
    <row r="164" spans="2:10" x14ac:dyDescent="0.2">
      <c r="B164" s="2"/>
      <c r="C164" s="3"/>
      <c r="D164" s="3"/>
      <c r="E164" s="3"/>
      <c r="F164" s="3"/>
    </row>
    <row r="165" spans="2:10" x14ac:dyDescent="0.2">
      <c r="B165" s="2"/>
      <c r="C165" s="3"/>
      <c r="D165" s="3"/>
      <c r="E165" s="3"/>
      <c r="F165" s="3"/>
    </row>
    <row r="166" spans="2:10" x14ac:dyDescent="0.2">
      <c r="B166" s="2"/>
      <c r="C166" s="3"/>
      <c r="D166" s="3"/>
      <c r="E166" s="3"/>
      <c r="F166" s="3"/>
    </row>
    <row r="167" spans="2:10" x14ac:dyDescent="0.2">
      <c r="B167" s="2"/>
      <c r="C167" s="3"/>
      <c r="D167" s="3"/>
      <c r="E167" s="3"/>
      <c r="F167" s="3"/>
    </row>
    <row r="168" spans="2:10" x14ac:dyDescent="0.2">
      <c r="B168" s="2"/>
      <c r="C168" s="3"/>
      <c r="D168" s="3"/>
      <c r="E168" s="3"/>
      <c r="F168" s="3"/>
    </row>
    <row r="169" spans="2:10" x14ac:dyDescent="0.2">
      <c r="B169" s="2"/>
      <c r="C169" s="3"/>
      <c r="D169" s="3"/>
      <c r="E169" s="3"/>
      <c r="F169" s="3"/>
    </row>
    <row r="171" spans="2:10" x14ac:dyDescent="0.2">
      <c r="C171" s="1"/>
      <c r="D171" s="1"/>
      <c r="E171" s="1"/>
      <c r="F171" s="1"/>
    </row>
  </sheetData>
  <mergeCells count="9">
    <mergeCell ref="B7:E7"/>
    <mergeCell ref="B8:D8"/>
    <mergeCell ref="B11:B13"/>
    <mergeCell ref="A11:A13"/>
    <mergeCell ref="D11:F11"/>
    <mergeCell ref="D12:E12"/>
    <mergeCell ref="F12:F13"/>
    <mergeCell ref="C11:C13"/>
    <mergeCell ref="E10:F10"/>
  </mergeCells>
  <phoneticPr fontId="2" type="noConversion"/>
  <pageMargins left="0.74803149606299213" right="0.19685039370078741" top="0.59055118110236227" bottom="0.55118110236220474" header="0.51181102362204722" footer="0.51181102362204722"/>
  <pageSetup paperSize="9" scale="86" fitToHeight="4" orientation="portrait" r:id="rId1"/>
  <headerFooter alignWithMargins="0"/>
  <ignoredErrors>
    <ignoredError sqref="C82 C131" formula="1"/>
    <ignoredError sqref="G73:IV73 C73 B46:C46 E46" twoDigitTextYear="1"/>
    <ignoredError sqref="C140" evalError="1"/>
    <ignoredError sqref="C122 C81 C95 C118:C119 C126 C51 E155 C15 C61 D50 C35 C42 F144" emptyCellReference="1"/>
    <ignoredError sqref="E142" formula="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bendra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2018-02-11T13:05:40Z</cp:lastPrinted>
  <dcterms:created xsi:type="dcterms:W3CDTF">2009-01-12T06:33:21Z</dcterms:created>
  <dcterms:modified xsi:type="dcterms:W3CDTF">2018-02-23T06:57:37Z</dcterms:modified>
</cp:coreProperties>
</file>