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-60" yWindow="75" windowWidth="15345" windowHeight="8865"/>
  </bookViews>
  <sheets>
    <sheet name="bendra" sheetId="1" r:id="rId1"/>
  </sheets>
  <calcPr calcId="162913"/>
</workbook>
</file>

<file path=xl/calcChain.xml><?xml version="1.0" encoding="utf-8"?>
<calcChain xmlns="http://schemas.openxmlformats.org/spreadsheetml/2006/main">
  <c r="D155" i="1" l="1"/>
  <c r="F156" i="1"/>
  <c r="D156" i="1"/>
  <c r="D158" i="1"/>
  <c r="E158" i="1"/>
  <c r="F158" i="1"/>
  <c r="F30" i="1"/>
  <c r="D57" i="1"/>
  <c r="F57" i="1"/>
  <c r="C47" i="1"/>
  <c r="F75" i="1"/>
  <c r="C75" i="1" s="1"/>
  <c r="D75" i="1"/>
  <c r="E75" i="1"/>
  <c r="C79" i="1"/>
  <c r="E156" i="1"/>
  <c r="C156" i="1"/>
  <c r="E133" i="1"/>
  <c r="F133" i="1"/>
  <c r="F132" i="1" s="1"/>
  <c r="C132" i="1" s="1"/>
  <c r="D133" i="1"/>
  <c r="C133" i="1" s="1"/>
  <c r="C136" i="1"/>
  <c r="D154" i="1"/>
  <c r="C154" i="1" s="1"/>
  <c r="D147" i="1"/>
  <c r="D31" i="1"/>
  <c r="D30" i="1" s="1"/>
  <c r="C159" i="1"/>
  <c r="F157" i="1"/>
  <c r="C157" i="1" s="1"/>
  <c r="F154" i="1"/>
  <c r="F152" i="1"/>
  <c r="C152" i="1" s="1"/>
  <c r="D151" i="1"/>
  <c r="C151" i="1"/>
  <c r="D150" i="1"/>
  <c r="D146" i="1"/>
  <c r="C146" i="1"/>
  <c r="E132" i="1"/>
  <c r="E137" i="1"/>
  <c r="F51" i="1"/>
  <c r="F18" i="1"/>
  <c r="D128" i="1"/>
  <c r="D127" i="1" s="1"/>
  <c r="D110" i="1"/>
  <c r="D109" i="1" s="1"/>
  <c r="D105" i="1"/>
  <c r="D104" i="1" s="1"/>
  <c r="C104" i="1" s="1"/>
  <c r="D80" i="1"/>
  <c r="D68" i="1"/>
  <c r="D18" i="1"/>
  <c r="D51" i="1"/>
  <c r="C51" i="1" s="1"/>
  <c r="E51" i="1"/>
  <c r="D149" i="1"/>
  <c r="C149" i="1"/>
  <c r="D137" i="1"/>
  <c r="D115" i="1"/>
  <c r="D114" i="1" s="1"/>
  <c r="C114" i="1" s="1"/>
  <c r="E31" i="1"/>
  <c r="E145" i="1" s="1"/>
  <c r="C56" i="1"/>
  <c r="F147" i="1"/>
  <c r="F155" i="1"/>
  <c r="D148" i="1"/>
  <c r="C148" i="1" s="1"/>
  <c r="E148" i="1"/>
  <c r="E68" i="1"/>
  <c r="C72" i="1"/>
  <c r="E57" i="1"/>
  <c r="C46" i="1"/>
  <c r="C55" i="1"/>
  <c r="C62" i="1"/>
  <c r="C54" i="1"/>
  <c r="C42" i="1"/>
  <c r="F148" i="1"/>
  <c r="C74" i="1"/>
  <c r="C102" i="1"/>
  <c r="C101" i="1"/>
  <c r="C100" i="1"/>
  <c r="C153" i="1"/>
  <c r="C67" i="1"/>
  <c r="C85" i="1"/>
  <c r="F92" i="1"/>
  <c r="F93" i="1"/>
  <c r="E101" i="1"/>
  <c r="E100" i="1"/>
  <c r="E88" i="1"/>
  <c r="F88" i="1"/>
  <c r="D88" i="1"/>
  <c r="C88" i="1" s="1"/>
  <c r="E18" i="1"/>
  <c r="D101" i="1"/>
  <c r="D100" i="1" s="1"/>
  <c r="F149" i="1"/>
  <c r="E147" i="1"/>
  <c r="E149" i="1"/>
  <c r="E115" i="1"/>
  <c r="E114" i="1" s="1"/>
  <c r="F115" i="1"/>
  <c r="F114" i="1"/>
  <c r="C91" i="1"/>
  <c r="F68" i="1"/>
  <c r="C68" i="1" s="1"/>
  <c r="F48" i="1"/>
  <c r="C65" i="1"/>
  <c r="C63" i="1"/>
  <c r="C52" i="1"/>
  <c r="C49" i="1"/>
  <c r="F31" i="1"/>
  <c r="C43" i="1"/>
  <c r="E120" i="1"/>
  <c r="E119" i="1"/>
  <c r="D120" i="1"/>
  <c r="D119" i="1" s="1"/>
  <c r="C119" i="1" s="1"/>
  <c r="C71" i="1"/>
  <c r="C77" i="1"/>
  <c r="F137" i="1"/>
  <c r="C140" i="1"/>
  <c r="D48" i="1"/>
  <c r="D73" i="1"/>
  <c r="C73" i="1" s="1"/>
  <c r="D86" i="1"/>
  <c r="D92" i="1"/>
  <c r="C92" i="1"/>
  <c r="D124" i="1"/>
  <c r="D123" i="1"/>
  <c r="C45" i="1"/>
  <c r="F73" i="1"/>
  <c r="F80" i="1"/>
  <c r="C80" i="1"/>
  <c r="F86" i="1"/>
  <c r="C86" i="1" s="1"/>
  <c r="E48" i="1"/>
  <c r="E73" i="1"/>
  <c r="E80" i="1"/>
  <c r="E84" i="1"/>
  <c r="E86" i="1"/>
  <c r="E93" i="1"/>
  <c r="E95" i="1"/>
  <c r="E92" i="1" s="1"/>
  <c r="E105" i="1"/>
  <c r="E104" i="1" s="1"/>
  <c r="E110" i="1"/>
  <c r="E109" i="1"/>
  <c r="E124" i="1"/>
  <c r="E123" i="1" s="1"/>
  <c r="E128" i="1"/>
  <c r="E127" i="1"/>
  <c r="F95" i="1"/>
  <c r="C95" i="1" s="1"/>
  <c r="F105" i="1"/>
  <c r="F104" i="1"/>
  <c r="F110" i="1"/>
  <c r="F109" i="1" s="1"/>
  <c r="F120" i="1"/>
  <c r="F124" i="1"/>
  <c r="F123" i="1"/>
  <c r="C123" i="1" s="1"/>
  <c r="F128" i="1"/>
  <c r="F127" i="1" s="1"/>
  <c r="C15" i="1"/>
  <c r="C16" i="1"/>
  <c r="C44" i="1"/>
  <c r="C61" i="1"/>
  <c r="C64" i="1"/>
  <c r="C155" i="1"/>
  <c r="C23" i="1"/>
  <c r="C82" i="1"/>
  <c r="C81" i="1"/>
  <c r="C126" i="1"/>
  <c r="C125" i="1"/>
  <c r="C41" i="1"/>
  <c r="C40" i="1"/>
  <c r="C38" i="1"/>
  <c r="C37" i="1"/>
  <c r="C36" i="1"/>
  <c r="C35" i="1"/>
  <c r="C34" i="1"/>
  <c r="C32" i="1"/>
  <c r="C96" i="1"/>
  <c r="C20" i="1"/>
  <c r="C21" i="1"/>
  <c r="C25" i="1"/>
  <c r="C19" i="1"/>
  <c r="C22" i="1"/>
  <c r="C24" i="1"/>
  <c r="C94" i="1"/>
  <c r="C58" i="1"/>
  <c r="C26" i="1"/>
  <c r="C27" i="1"/>
  <c r="C76" i="1"/>
  <c r="C84" i="1"/>
  <c r="C87" i="1"/>
  <c r="C89" i="1"/>
  <c r="C106" i="1"/>
  <c r="C107" i="1"/>
  <c r="C111" i="1"/>
  <c r="C112" i="1"/>
  <c r="C116" i="1"/>
  <c r="C117" i="1"/>
  <c r="C121" i="1"/>
  <c r="C122" i="1"/>
  <c r="C129" i="1"/>
  <c r="C130" i="1"/>
  <c r="C134" i="1"/>
  <c r="C138" i="1"/>
  <c r="C139" i="1"/>
  <c r="C141" i="1"/>
  <c r="C147" i="1"/>
  <c r="C48" i="1"/>
  <c r="F119" i="1"/>
  <c r="C115" i="1"/>
  <c r="C105" i="1"/>
  <c r="C135" i="1"/>
  <c r="C18" i="1"/>
  <c r="D132" i="1"/>
  <c r="C124" i="1"/>
  <c r="C93" i="1"/>
  <c r="C137" i="1"/>
  <c r="D145" i="1"/>
  <c r="C145" i="1" s="1"/>
  <c r="C31" i="1"/>
  <c r="C57" i="1"/>
  <c r="F145" i="1"/>
  <c r="C158" i="1"/>
  <c r="C110" i="1"/>
  <c r="D17" i="1" l="1"/>
  <c r="C30" i="1"/>
  <c r="C109" i="1"/>
  <c r="C127" i="1"/>
  <c r="C120" i="1"/>
  <c r="F17" i="1"/>
  <c r="F143" i="1" s="1"/>
  <c r="F160" i="1" s="1"/>
  <c r="C128" i="1"/>
  <c r="E30" i="1"/>
  <c r="E17" i="1" s="1"/>
  <c r="E143" i="1" s="1"/>
  <c r="E160" i="1" s="1"/>
  <c r="C17" i="1" l="1"/>
  <c r="D143" i="1"/>
  <c r="C143" i="1" l="1"/>
  <c r="D160" i="1"/>
  <c r="C160" i="1" s="1"/>
</calcChain>
</file>

<file path=xl/sharedStrings.xml><?xml version="1.0" encoding="utf-8"?>
<sst xmlns="http://schemas.openxmlformats.org/spreadsheetml/2006/main" count="292" uniqueCount="231">
  <si>
    <t>PATVIRTINTA</t>
  </si>
  <si>
    <t>Kretingos rajono savivaldybės tarybos</t>
  </si>
  <si>
    <t>Eil.Nr.</t>
  </si>
  <si>
    <t>Iš viso</t>
  </si>
  <si>
    <t>Iš jų:</t>
  </si>
  <si>
    <t>išlaidoms</t>
  </si>
  <si>
    <t>turtui įsigyti</t>
  </si>
  <si>
    <t>iš viso</t>
  </si>
  <si>
    <t>Tarybos veiklos išlaidos</t>
  </si>
  <si>
    <t>Administracijos veiklos išlaidos</t>
  </si>
  <si>
    <t>Direktoriaus rezervas</t>
  </si>
  <si>
    <t>Kūno kultūros ir sporto programa (Nr.10)</t>
  </si>
  <si>
    <t>Informacinių technologijų programa (Nr.11)</t>
  </si>
  <si>
    <t>Savivaldybės savarankiškoms funkcijoms finansuoti</t>
  </si>
  <si>
    <t>Spec.dotacija valstybinėms funkcijoms atlikti</t>
  </si>
  <si>
    <t>Spec. dotacija valstybinėms funkcijoms atlikti</t>
  </si>
  <si>
    <t>pagal asignavimų valdytojus ir programas</t>
  </si>
  <si>
    <t xml:space="preserve">     iš jų:</t>
  </si>
  <si>
    <t xml:space="preserve">Savivaldybės aplinkos apsaugos rėmimo specialioji programa </t>
  </si>
  <si>
    <t>Valdžios išlaidos</t>
  </si>
  <si>
    <t>Mero fondas</t>
  </si>
  <si>
    <t xml:space="preserve"> Asignavimų valdytojo ir programos pavadinimas</t>
  </si>
  <si>
    <t xml:space="preserve">   iš jos: savivaldybės visuomenės sveikatos rėmimo programa</t>
  </si>
  <si>
    <t>Architektūros ir teritorijų planavimo programa (Nr.12)</t>
  </si>
  <si>
    <t>Savivaldybės administracijos direktorius</t>
  </si>
  <si>
    <t>Reprezentacinės išlaidos</t>
  </si>
  <si>
    <t>Seniūnijų gatvių priežiūra žiemos laikotarpiu (aplinkos tvarkymas)</t>
  </si>
  <si>
    <t>Valstybės investicijų programoje investiciniams projektams vykdyti</t>
  </si>
  <si>
    <t xml:space="preserve">Savivaldybės kontrolės ir audito tarnybos veiklos išlaidos </t>
  </si>
  <si>
    <t>Imbarės seniūnija</t>
  </si>
  <si>
    <t>Kartenos seniūnija</t>
  </si>
  <si>
    <t>Kretingos seniūnija</t>
  </si>
  <si>
    <t>Kūlupėnų seniūnija</t>
  </si>
  <si>
    <t>Salantų m. seniūnija</t>
  </si>
  <si>
    <t>Kretingos m. seniūnija</t>
  </si>
  <si>
    <t>2.3.1.</t>
  </si>
  <si>
    <t>Atliekų tvarkymo sistemos organizavimas</t>
  </si>
  <si>
    <t xml:space="preserve">Lengvatinis keleivių vežimas (kompensacija už socialiai remtinų asmenų, moksleivių pervežimus, nuostolius maršrutuose)                                                                                       </t>
  </si>
  <si>
    <t>3.</t>
  </si>
  <si>
    <t>4.</t>
  </si>
  <si>
    <t xml:space="preserve">Įstaigos pajamos, skirtos veiklos išlaidoms </t>
  </si>
  <si>
    <t>5.</t>
  </si>
  <si>
    <t>6.</t>
  </si>
  <si>
    <t>7.</t>
  </si>
  <si>
    <t>8.</t>
  </si>
  <si>
    <t>Įstaigos pajamos, skirtos veiklos išlaidoms</t>
  </si>
  <si>
    <t>9.</t>
  </si>
  <si>
    <t>10.</t>
  </si>
  <si>
    <t>11.</t>
  </si>
  <si>
    <t>Savivaldybės kontrolės ir audito tarnyba (asignavimų valdytojas - įstaigos vadovas )</t>
  </si>
  <si>
    <t>2.3.2.</t>
  </si>
  <si>
    <t>2.4.3.</t>
  </si>
  <si>
    <t>2.2.5.</t>
  </si>
  <si>
    <t>Speciali tikslinė dotacija mokinio krepšeliui finansuoti</t>
  </si>
  <si>
    <t xml:space="preserve">Speciali tikslinė dotacija Marijos Tiškevičiūtės mokyklos klasių mokiniams, turintiems specialiųjų ugdymosi poreikių </t>
  </si>
  <si>
    <t>Viešoji įstaiga Pranciškonų gimnazija - speciali tikslinė dotacija mokinio krepšeliui finansuoti</t>
  </si>
  <si>
    <t>iš jų darbo užmokesčiui</t>
  </si>
  <si>
    <t>2.4.4.</t>
  </si>
  <si>
    <t>2.12.3.</t>
  </si>
  <si>
    <t>3 priedas</t>
  </si>
  <si>
    <t>Bendroji programa (Nr. 01)</t>
  </si>
  <si>
    <t>Seniūnijų programa (Nr. 02)</t>
  </si>
  <si>
    <t>Žemės ūkio programa (Nr. 03)</t>
  </si>
  <si>
    <t>Strateginio planavimo ir investicijų programa (Nr. 04)</t>
  </si>
  <si>
    <t>Sveikatos apsaugos programa (Nr. 06)</t>
  </si>
  <si>
    <t>Kultūros programa (Nr. 07)</t>
  </si>
  <si>
    <t>Švietimo programa (Nr. 08)</t>
  </si>
  <si>
    <t>Socialinės paramos programa (Nr. 09)</t>
  </si>
  <si>
    <t>Speciali tikslinė dotacija Marijos Tiškevičiūtės mokyklos klasių mokiniams, turintiems specialiųjų ugdymosi poreikių (asignavimų valdytojas - Marijos Tiškevičiūtės mokykla )</t>
  </si>
  <si>
    <t>Kretingos muziejus (asignavimų valdytojas - įstaigos vadovas)</t>
  </si>
  <si>
    <t>Salantų kultūros centras (asignavimų valdytojas - įstaigos vadovas)</t>
  </si>
  <si>
    <t>Vyskupo Motiejaus Valančiaus gimtinės muziejus (asignavimų valdytojas - įstaigos vadovas)</t>
  </si>
  <si>
    <t>Dienos veiklos centras (asignavimų valdytojas - įstaigos vadovas)</t>
  </si>
  <si>
    <t>Socialinių paslaugų centras (asignavimų valdytojas - įstaigos vadovas)</t>
  </si>
  <si>
    <t>Kretingos rajono kultūros centras (asignavimų valdytojas - įstaigos vadovas )</t>
  </si>
  <si>
    <t xml:space="preserve">Ekonomikos ir biudžeto skyrius (asignavimų valdytojas - savivaldybės administracijos direktorius) </t>
  </si>
  <si>
    <t>12.</t>
  </si>
  <si>
    <t>M. Valančiaus viešoji biblioteka (asignavimų valdytojas - įstaigos vadovas)</t>
  </si>
  <si>
    <t>Studijų rėmimo programa</t>
  </si>
  <si>
    <t xml:space="preserve">Žemės pardavimo pajamos, skirtos detaliųjų planų rengimo, kadastrinių matavimų ir žemės sklypų įregistravimo priemonėms vykdyti </t>
  </si>
  <si>
    <t>Mokinių visuomenės sveikatos priežiūrai iš savaldybės biudžeto pajamų</t>
  </si>
  <si>
    <t>12.1.2.</t>
  </si>
  <si>
    <t>13.</t>
  </si>
  <si>
    <t>13.1.</t>
  </si>
  <si>
    <t>13.2.</t>
  </si>
  <si>
    <t>13.3.</t>
  </si>
  <si>
    <t>13.4.</t>
  </si>
  <si>
    <t xml:space="preserve">Administracijos pajamos, skirtos veiklos išlaidoms, iš jų: </t>
  </si>
  <si>
    <t xml:space="preserve">lengvosioms mašinoms įsigyti                                                                                      </t>
  </si>
  <si>
    <t>14.</t>
  </si>
  <si>
    <t xml:space="preserve">             Tūkst. Eur</t>
  </si>
  <si>
    <t>1.</t>
  </si>
  <si>
    <t>1.1.</t>
  </si>
  <si>
    <t>2.</t>
  </si>
  <si>
    <t>2.1.</t>
  </si>
  <si>
    <t>2.1.1.</t>
  </si>
  <si>
    <t>2.1.2.</t>
  </si>
  <si>
    <t>2.1.3.</t>
  </si>
  <si>
    <t>2.1.4.</t>
  </si>
  <si>
    <t>2.1.5.</t>
  </si>
  <si>
    <t>2.1.6.</t>
  </si>
  <si>
    <t>2.1.7.</t>
  </si>
  <si>
    <t>2.1.8.</t>
  </si>
  <si>
    <t>2.1.9.</t>
  </si>
  <si>
    <t>2.1.10.</t>
  </si>
  <si>
    <t>2.2.</t>
  </si>
  <si>
    <t>2.2.1.</t>
  </si>
  <si>
    <t>2.2.2.</t>
  </si>
  <si>
    <t>2.2.3.</t>
  </si>
  <si>
    <t>2.3.</t>
  </si>
  <si>
    <t>2.4.</t>
  </si>
  <si>
    <t>2.4.1.</t>
  </si>
  <si>
    <t>2.4.2.</t>
  </si>
  <si>
    <t>2.5.</t>
  </si>
  <si>
    <t>2.5.1.</t>
  </si>
  <si>
    <t>2.6.</t>
  </si>
  <si>
    <t>2.6.1.</t>
  </si>
  <si>
    <t>2.6.2.</t>
  </si>
  <si>
    <t>2.7.</t>
  </si>
  <si>
    <t>2.7.1.</t>
  </si>
  <si>
    <t>2.8.</t>
  </si>
  <si>
    <t>2.8.1.</t>
  </si>
  <si>
    <t>2.8.2.</t>
  </si>
  <si>
    <t>2.8.3.</t>
  </si>
  <si>
    <t>2.9.</t>
  </si>
  <si>
    <t>2.9.1.</t>
  </si>
  <si>
    <t>2.9.2.</t>
  </si>
  <si>
    <t>2.10.</t>
  </si>
  <si>
    <t>2.10.1.</t>
  </si>
  <si>
    <t>2.11.</t>
  </si>
  <si>
    <t>2.11.1.</t>
  </si>
  <si>
    <t>2.12.</t>
  </si>
  <si>
    <t>2.12.1.</t>
  </si>
  <si>
    <t>2.12.2.</t>
  </si>
  <si>
    <t>3.1.</t>
  </si>
  <si>
    <t>3.1.1.</t>
  </si>
  <si>
    <t>3.2.</t>
  </si>
  <si>
    <t>3.2.1</t>
  </si>
  <si>
    <t>4.1.</t>
  </si>
  <si>
    <t>4.1.1.</t>
  </si>
  <si>
    <t>5.1.</t>
  </si>
  <si>
    <t>5.2.</t>
  </si>
  <si>
    <t>5.3.</t>
  </si>
  <si>
    <t>6.1.</t>
  </si>
  <si>
    <t>6.1.1.</t>
  </si>
  <si>
    <t>6.1.2.</t>
  </si>
  <si>
    <t>7.1.</t>
  </si>
  <si>
    <t>7.1.1.</t>
  </si>
  <si>
    <t>7.1.2.</t>
  </si>
  <si>
    <t>8.1.</t>
  </si>
  <si>
    <t>8.1.1.</t>
  </si>
  <si>
    <t>8.1.2.</t>
  </si>
  <si>
    <t>9.1.</t>
  </si>
  <si>
    <t>9.1.1.</t>
  </si>
  <si>
    <t>9.1.2.</t>
  </si>
  <si>
    <t>10.1.</t>
  </si>
  <si>
    <t>10.1.1.</t>
  </si>
  <si>
    <t>10.1.2.</t>
  </si>
  <si>
    <t>11.1.</t>
  </si>
  <si>
    <t>11.1.1.</t>
  </si>
  <si>
    <t>11.1.2.</t>
  </si>
  <si>
    <t>12.1.</t>
  </si>
  <si>
    <t>12.1.1.</t>
  </si>
  <si>
    <t>14.1.</t>
  </si>
  <si>
    <t xml:space="preserve">Vietinė rinkliava už atliekų tvarkymą </t>
  </si>
  <si>
    <t>14.2.</t>
  </si>
  <si>
    <t>14.3.</t>
  </si>
  <si>
    <t>14.4.</t>
  </si>
  <si>
    <t>14.5.</t>
  </si>
  <si>
    <t>14.6.</t>
  </si>
  <si>
    <t>14.7.</t>
  </si>
  <si>
    <t>14.8.</t>
  </si>
  <si>
    <t>15.</t>
  </si>
  <si>
    <t>Iš viso (14+15)</t>
  </si>
  <si>
    <t>Kretingos rajono savivaldybės priešgaisrinė tarnyba (asignavimų valdytojas - įstaigos vadovas)</t>
  </si>
  <si>
    <t>Kretingos rajono savivaldybės visuomenės sveikatos biuras (asignavimų valdytojas - įstaigos vadovas)</t>
  </si>
  <si>
    <t xml:space="preserve">Savivaldybės biudžeto apyvartinės lėšos, skirtos paskoloms grąžinti (asgnavimų valdytojas- administracijos direktorius, vykdytojas-Ekonomikos biudžeto skyrius) </t>
  </si>
  <si>
    <t>STD vietinės reikšmės keliams ir gatvėms remontuoti</t>
  </si>
  <si>
    <t>Darbo užmokesčio dalies grąžinimo valstybės tarnautojams (dėl ekonominės krizės neproporcingo sumažinimo) išlaidos</t>
  </si>
  <si>
    <t>Vietinio ūkio ir turto valdymo programa (Nr. 05)</t>
  </si>
  <si>
    <t>14.11.</t>
  </si>
  <si>
    <t>14.12.</t>
  </si>
  <si>
    <t>2.4.5.</t>
  </si>
  <si>
    <t>2017 metų Kretingos rajono savivaldybės biudžeto asignavimai</t>
  </si>
  <si>
    <t>Seniūnijų  veiklos išlaidos, iš jų:</t>
  </si>
  <si>
    <t>Vydmantų seniūnija</t>
  </si>
  <si>
    <t>Skolintos lėšos investiciniams projektams finansuoti</t>
  </si>
  <si>
    <t>Trumpalaikiai įsiskolinimai už lengvatinį keleivių vežimą</t>
  </si>
  <si>
    <t>Trumpalaikiai įsiskolinimai už vandens tiekimo ir nuotekų tvarkymo infrastruktūros plėtra Kretingos rajone (Jokūbave, Grūšlaukėje ir Salantuose)</t>
  </si>
  <si>
    <t>2.2.6.</t>
  </si>
  <si>
    <t>Seniūnijų veiklos išlaidų trumpalaikiai įsiskolinimai</t>
  </si>
  <si>
    <t>2.6.3.</t>
  </si>
  <si>
    <t>2.9..3.</t>
  </si>
  <si>
    <t>Trumpalaikiai 5siskolinimai už socialines pašalpas ir kompensacijas būstui</t>
  </si>
  <si>
    <t>Savivaldybės savarankiškoms funkcijoms finansuoti (palūkanoms  ir paskoloms mokėti)</t>
  </si>
  <si>
    <t>Metų pradžios savivaldybės biudžeto apyvartinės lėšos</t>
  </si>
  <si>
    <t>Europos Sąjungos finansinės paramos lėšos</t>
  </si>
  <si>
    <t>Darbėnų seniūnija, iš jų:</t>
  </si>
  <si>
    <t>krovininiam automobiliui įsigyti</t>
  </si>
  <si>
    <t>Žalgirio seniūnija, iš jų:</t>
  </si>
  <si>
    <t>Angliavandenilių išteklių mokestis, skirtas projekto ,,Komunalinių atliekų tvarkymo infrastruktūros plėtra Klaipėdos miesto, Skuodo ir Kretingos rajonų bei Neringos savivaldybėse"įgyvendinimui</t>
  </si>
  <si>
    <t>Valstybės biudžeto lėšos neformaliam vaikų švietimui</t>
  </si>
  <si>
    <t>6.1.3.</t>
  </si>
  <si>
    <t>Trumpalaikiai įsiskolinimai už komunalines paslaugas</t>
  </si>
  <si>
    <t>7.1.3.</t>
  </si>
  <si>
    <t>8.1.3.</t>
  </si>
  <si>
    <t>11.1.3.</t>
  </si>
  <si>
    <t>13.5.</t>
  </si>
  <si>
    <t>Žemės realizavimo pajamos, skirtos vietinės reikšmės kelių rekonstravimo ir remonto projektų finansavimui</t>
  </si>
  <si>
    <t>12.1.3.</t>
  </si>
  <si>
    <t>14.9.</t>
  </si>
  <si>
    <t>14.10.</t>
  </si>
  <si>
    <t>14.13</t>
  </si>
  <si>
    <t>14.14</t>
  </si>
  <si>
    <t>Savivaldybės biudžeto asignavimai, skirti programos priemonėms ir Europos Sąjungos projektams finansuoti</t>
  </si>
  <si>
    <t>2.5.2</t>
  </si>
  <si>
    <t>Savivaldybės biudžeto asignavimai, skirti kapitalo investicijoms į vietinės reikšmės kelius</t>
  </si>
  <si>
    <t>2.5.3</t>
  </si>
  <si>
    <t>2.5.4</t>
  </si>
  <si>
    <t>2.5.5</t>
  </si>
  <si>
    <t>2.5.6</t>
  </si>
  <si>
    <t>2.5.7</t>
  </si>
  <si>
    <t>2.5.8</t>
  </si>
  <si>
    <t>2.5.9</t>
  </si>
  <si>
    <t>2.5.10</t>
  </si>
  <si>
    <t>2.8.4.</t>
  </si>
  <si>
    <t>Savivaldybės ir socialinio būsto/patalpų remontas ir plėtra</t>
  </si>
  <si>
    <t>2.2.7.</t>
  </si>
  <si>
    <t>Biudžeto apyvartinių lėšų likutis, skirtas  valstybės garantijų nuominikams priemonei vykdyti</t>
  </si>
  <si>
    <t xml:space="preserve"> </t>
  </si>
  <si>
    <t>2017 m. vasario 23 d. sprendimu Nr. T2-41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</si>
</sst>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L_t_-;\-* #,##0.00\ _L_t_-;_-* &quot;-&quot;??\ _L_t_-;_-@_-"/>
    <numFmt numFmtId="165" formatCode="0.0"/>
    <numFmt numFmtId="166" formatCode="#,##0.0_ ;\-#,##0.0\ "/>
  </numFmts>
  <fonts count="15" x14ac:knownFonts="1">
    <font>
      <sz val="10"/>
      <name val="Arial"/>
      <charset val="186"/>
    </font>
    <font>
      <sz val="10"/>
      <name val="Arial"/>
      <charset val="186"/>
    </font>
    <font>
      <sz val="8"/>
      <name val="Arial"/>
      <charset val="186"/>
    </font>
    <font>
      <b/>
      <sz val="10"/>
      <name val="Arial"/>
      <family val="2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sz val="11"/>
      <color rgb="FFFF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0">
    <xf numFmtId="0" fontId="0" fillId="0" borderId="0" xfId="0"/>
    <xf numFmtId="165" fontId="3" fillId="0" borderId="0" xfId="0" applyNumberFormat="1" applyFont="1"/>
    <xf numFmtId="0" fontId="3" fillId="0" borderId="0" xfId="0" applyFont="1" applyBorder="1"/>
    <xf numFmtId="165" fontId="3" fillId="0" borderId="0" xfId="0" applyNumberFormat="1" applyFont="1" applyBorder="1"/>
    <xf numFmtId="0" fontId="4" fillId="0" borderId="0" xfId="0" applyFont="1"/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/>
    <xf numFmtId="165" fontId="7" fillId="0" borderId="2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/>
    </xf>
    <xf numFmtId="165" fontId="6" fillId="0" borderId="2" xfId="0" applyNumberFormat="1" applyFont="1" applyBorder="1" applyAlignment="1">
      <alignment horizontal="center"/>
    </xf>
    <xf numFmtId="49" fontId="9" fillId="0" borderId="2" xfId="0" applyNumberFormat="1" applyFont="1" applyBorder="1" applyAlignment="1">
      <alignment horizontal="center" vertical="center" wrapText="1"/>
    </xf>
    <xf numFmtId="165" fontId="8" fillId="0" borderId="2" xfId="0" applyNumberFormat="1" applyFont="1" applyBorder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/>
    <xf numFmtId="165" fontId="10" fillId="0" borderId="2" xfId="0" applyNumberFormat="1" applyFont="1" applyBorder="1" applyAlignment="1">
      <alignment horizontal="center" vertical="center" wrapText="1"/>
    </xf>
    <xf numFmtId="165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wrapText="1"/>
    </xf>
    <xf numFmtId="0" fontId="7" fillId="0" borderId="2" xfId="0" applyFont="1" applyBorder="1" applyAlignment="1">
      <alignment horizontal="center"/>
    </xf>
    <xf numFmtId="165" fontId="10" fillId="0" borderId="2" xfId="0" applyNumberFormat="1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165" fontId="10" fillId="2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/>
    </xf>
    <xf numFmtId="165" fontId="6" fillId="0" borderId="2" xfId="0" applyNumberFormat="1" applyFont="1" applyBorder="1" applyAlignment="1">
      <alignment horizontal="center" vertical="center" wrapText="1"/>
    </xf>
    <xf numFmtId="165" fontId="6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49" fontId="6" fillId="0" borderId="2" xfId="0" applyNumberFormat="1" applyFont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/>
    </xf>
    <xf numFmtId="165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/>
    <xf numFmtId="49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49" fontId="6" fillId="0" borderId="2" xfId="0" applyNumberFormat="1" applyFont="1" applyBorder="1" applyAlignment="1">
      <alignment horizontal="center" vertical="justify" wrapText="1"/>
    </xf>
    <xf numFmtId="0" fontId="6" fillId="0" borderId="2" xfId="0" applyFont="1" applyBorder="1" applyAlignment="1">
      <alignment wrapText="1"/>
    </xf>
    <xf numFmtId="0" fontId="12" fillId="0" borderId="2" xfId="0" applyFont="1" applyBorder="1" applyAlignment="1">
      <alignment horizontal="left"/>
    </xf>
    <xf numFmtId="165" fontId="10" fillId="0" borderId="2" xfId="0" applyNumberFormat="1" applyFont="1" applyBorder="1"/>
    <xf numFmtId="0" fontId="10" fillId="0" borderId="2" xfId="0" applyFont="1" applyBorder="1" applyAlignment="1">
      <alignment horizontal="left" wrapText="1"/>
    </xf>
    <xf numFmtId="0" fontId="7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165" fontId="7" fillId="0" borderId="2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/>
    <xf numFmtId="49" fontId="5" fillId="0" borderId="1" xfId="0" applyNumberFormat="1" applyFont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justify"/>
    </xf>
    <xf numFmtId="49" fontId="9" fillId="2" borderId="2" xfId="0" applyNumberFormat="1" applyFont="1" applyFill="1" applyBorder="1" applyAlignment="1">
      <alignment horizontal="center"/>
    </xf>
    <xf numFmtId="49" fontId="9" fillId="2" borderId="2" xfId="0" applyNumberFormat="1" applyFont="1" applyFill="1" applyBorder="1" applyAlignment="1">
      <alignment horizontal="center" vertical="justify"/>
    </xf>
    <xf numFmtId="49" fontId="9" fillId="0" borderId="2" xfId="0" applyNumberFormat="1" applyFont="1" applyBorder="1" applyAlignment="1">
      <alignment horizontal="center" vertical="justify" wrapText="1"/>
    </xf>
    <xf numFmtId="49" fontId="7" fillId="0" borderId="2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 vertical="justify"/>
    </xf>
    <xf numFmtId="0" fontId="4" fillId="0" borderId="0" xfId="0" applyFont="1" applyAlignment="1">
      <alignment horizontal="left"/>
    </xf>
    <xf numFmtId="0" fontId="7" fillId="0" borderId="2" xfId="0" applyFont="1" applyBorder="1" applyAlignment="1">
      <alignment wrapText="1"/>
    </xf>
    <xf numFmtId="165" fontId="6" fillId="0" borderId="2" xfId="0" applyNumberFormat="1" applyFont="1" applyFill="1" applyBorder="1" applyAlignment="1">
      <alignment horizontal="center"/>
    </xf>
    <xf numFmtId="165" fontId="10" fillId="0" borderId="2" xfId="0" applyNumberFormat="1" applyFont="1" applyFill="1" applyBorder="1" applyAlignment="1">
      <alignment horizontal="center"/>
    </xf>
    <xf numFmtId="165" fontId="6" fillId="0" borderId="2" xfId="0" applyNumberFormat="1" applyFont="1" applyFill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center" vertical="center"/>
    </xf>
    <xf numFmtId="165" fontId="10" fillId="0" borderId="2" xfId="0" applyNumberFormat="1" applyFont="1" applyFill="1" applyBorder="1" applyAlignment="1">
      <alignment horizontal="center" vertical="center" wrapText="1"/>
    </xf>
    <xf numFmtId="165" fontId="10" fillId="0" borderId="2" xfId="0" applyNumberFormat="1" applyFont="1" applyFill="1" applyBorder="1" applyAlignment="1">
      <alignment horizontal="center" vertical="center"/>
    </xf>
    <xf numFmtId="165" fontId="7" fillId="0" borderId="2" xfId="0" applyNumberFormat="1" applyFont="1" applyFill="1" applyBorder="1" applyAlignment="1">
      <alignment horizontal="center"/>
    </xf>
    <xf numFmtId="165" fontId="7" fillId="0" borderId="2" xfId="0" applyNumberFormat="1" applyFont="1" applyBorder="1" applyAlignment="1">
      <alignment horizontal="center" vertical="center" shrinkToFit="1"/>
    </xf>
    <xf numFmtId="165" fontId="10" fillId="0" borderId="2" xfId="0" applyNumberFormat="1" applyFont="1" applyBorder="1" applyAlignment="1">
      <alignment horizontal="center" vertical="center" shrinkToFit="1"/>
    </xf>
    <xf numFmtId="165" fontId="6" fillId="0" borderId="2" xfId="0" applyNumberFormat="1" applyFont="1" applyBorder="1" applyAlignment="1">
      <alignment horizontal="center" vertical="center" shrinkToFit="1"/>
    </xf>
    <xf numFmtId="165" fontId="10" fillId="0" borderId="2" xfId="0" applyNumberFormat="1" applyFont="1" applyBorder="1" applyAlignment="1">
      <alignment horizontal="center" shrinkToFit="1"/>
    </xf>
    <xf numFmtId="165" fontId="6" fillId="0" borderId="2" xfId="0" applyNumberFormat="1" applyFont="1" applyFill="1" applyBorder="1" applyAlignment="1">
      <alignment horizontal="center" shrinkToFit="1"/>
    </xf>
    <xf numFmtId="165" fontId="6" fillId="2" borderId="2" xfId="0" applyNumberFormat="1" applyFont="1" applyFill="1" applyBorder="1" applyAlignment="1">
      <alignment horizontal="center" vertical="center" shrinkToFit="1"/>
    </xf>
    <xf numFmtId="165" fontId="10" fillId="2" borderId="2" xfId="0" applyNumberFormat="1" applyFont="1" applyFill="1" applyBorder="1" applyAlignment="1">
      <alignment horizontal="center" vertical="center" shrinkToFit="1"/>
    </xf>
    <xf numFmtId="165" fontId="7" fillId="0" borderId="2" xfId="0" applyNumberFormat="1" applyFont="1" applyBorder="1" applyAlignment="1">
      <alignment horizontal="center" shrinkToFit="1"/>
    </xf>
    <xf numFmtId="165" fontId="7" fillId="0" borderId="2" xfId="0" applyNumberFormat="1" applyFont="1" applyFill="1" applyBorder="1" applyAlignment="1">
      <alignment horizontal="center" shrinkToFit="1"/>
    </xf>
    <xf numFmtId="165" fontId="6" fillId="0" borderId="2" xfId="0" applyNumberFormat="1" applyFont="1" applyBorder="1" applyAlignment="1">
      <alignment horizontal="center" shrinkToFit="1"/>
    </xf>
    <xf numFmtId="165" fontId="10" fillId="0" borderId="2" xfId="0" applyNumberFormat="1" applyFont="1" applyFill="1" applyBorder="1" applyAlignment="1">
      <alignment shrinkToFit="1"/>
    </xf>
    <xf numFmtId="165" fontId="10" fillId="0" borderId="2" xfId="0" applyNumberFormat="1" applyFont="1" applyBorder="1" applyAlignment="1">
      <alignment shrinkToFit="1"/>
    </xf>
    <xf numFmtId="165" fontId="4" fillId="0" borderId="2" xfId="0" applyNumberFormat="1" applyFont="1" applyBorder="1" applyAlignment="1">
      <alignment horizontal="center"/>
    </xf>
    <xf numFmtId="49" fontId="9" fillId="0" borderId="2" xfId="0" applyNumberFormat="1" applyFont="1" applyBorder="1" applyAlignment="1">
      <alignment horizontal="center" vertical="center"/>
    </xf>
    <xf numFmtId="165" fontId="0" fillId="0" borderId="0" xfId="0" applyNumberFormat="1"/>
    <xf numFmtId="166" fontId="4" fillId="0" borderId="2" xfId="1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wrapText="1"/>
    </xf>
    <xf numFmtId="49" fontId="7" fillId="0" borderId="2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justify"/>
    </xf>
    <xf numFmtId="0" fontId="10" fillId="0" borderId="2" xfId="0" applyFont="1" applyBorder="1" applyAlignment="1">
      <alignment horizontal="left" vertical="center" wrapText="1"/>
    </xf>
    <xf numFmtId="165" fontId="10" fillId="2" borderId="2" xfId="0" applyNumberFormat="1" applyFont="1" applyFill="1" applyBorder="1" applyAlignment="1">
      <alignment horizontal="center"/>
    </xf>
    <xf numFmtId="49" fontId="10" fillId="0" borderId="2" xfId="0" applyNumberFormat="1" applyFont="1" applyBorder="1" applyAlignment="1">
      <alignment horizontal="center" vertical="justify"/>
    </xf>
    <xf numFmtId="165" fontId="10" fillId="0" borderId="2" xfId="0" applyNumberFormat="1" applyFont="1" applyBorder="1" applyAlignment="1">
      <alignment horizontal="right"/>
    </xf>
    <xf numFmtId="49" fontId="9" fillId="0" borderId="2" xfId="0" applyNumberFormat="1" applyFont="1" applyBorder="1" applyAlignment="1">
      <alignment horizontal="center" vertical="top"/>
    </xf>
    <xf numFmtId="49" fontId="7" fillId="0" borderId="2" xfId="0" applyNumberFormat="1" applyFont="1" applyBorder="1" applyAlignment="1">
      <alignment horizontal="center" vertical="top" wrapText="1"/>
    </xf>
    <xf numFmtId="49" fontId="9" fillId="0" borderId="2" xfId="0" applyNumberFormat="1" applyFont="1" applyBorder="1" applyAlignment="1">
      <alignment horizontal="center" vertical="top" wrapText="1"/>
    </xf>
    <xf numFmtId="165" fontId="4" fillId="0" borderId="2" xfId="0" applyNumberFormat="1" applyFont="1" applyBorder="1" applyAlignment="1">
      <alignment horizontal="center" wrapText="1"/>
    </xf>
    <xf numFmtId="165" fontId="10" fillId="0" borderId="2" xfId="0" applyNumberFormat="1" applyFont="1" applyBorder="1" applyAlignment="1">
      <alignment horizontal="right" vertical="center"/>
    </xf>
    <xf numFmtId="165" fontId="10" fillId="0" borderId="2" xfId="0" applyNumberFormat="1" applyFont="1" applyBorder="1" applyAlignment="1">
      <alignment horizontal="right" vertical="center" shrinkToFit="1"/>
    </xf>
    <xf numFmtId="165" fontId="10" fillId="0" borderId="2" xfId="0" applyNumberFormat="1" applyFont="1" applyBorder="1" applyAlignment="1">
      <alignment vertical="center"/>
    </xf>
    <xf numFmtId="165" fontId="10" fillId="0" borderId="2" xfId="0" applyNumberFormat="1" applyFont="1" applyBorder="1" applyAlignment="1">
      <alignment vertical="center" shrinkToFit="1"/>
    </xf>
    <xf numFmtId="165" fontId="10" fillId="2" borderId="2" xfId="0" applyNumberFormat="1" applyFont="1" applyFill="1" applyBorder="1" applyAlignment="1"/>
    <xf numFmtId="165" fontId="10" fillId="0" borderId="2" xfId="0" applyNumberFormat="1" applyFont="1" applyBorder="1" applyAlignment="1"/>
    <xf numFmtId="0" fontId="13" fillId="0" borderId="0" xfId="0" applyFont="1"/>
    <xf numFmtId="165" fontId="14" fillId="0" borderId="0" xfId="0" applyNumberFormat="1" applyFont="1" applyFill="1" applyBorder="1" applyAlignment="1">
      <alignment horizontal="center"/>
    </xf>
    <xf numFmtId="165" fontId="14" fillId="0" borderId="4" xfId="0" applyNumberFormat="1" applyFont="1" applyFill="1" applyBorder="1" applyAlignment="1">
      <alignment horizontal="center"/>
    </xf>
    <xf numFmtId="0" fontId="0" fillId="0" borderId="0" xfId="0" applyBorder="1"/>
    <xf numFmtId="0" fontId="11" fillId="0" borderId="0" xfId="0" applyFont="1" applyAlignment="1">
      <alignment horizont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wrapText="1"/>
    </xf>
    <xf numFmtId="0" fontId="0" fillId="0" borderId="12" xfId="0" applyBorder="1" applyAlignment="1">
      <alignment wrapText="1"/>
    </xf>
  </cellXfs>
  <cellStyles count="2">
    <cellStyle name="Įprastas" xfId="0" builtinId="0"/>
    <cellStyle name="Kablelis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6"/>
  <sheetViews>
    <sheetView tabSelected="1" workbookViewId="0">
      <selection activeCell="K9" sqref="K9"/>
    </sheetView>
  </sheetViews>
  <sheetFormatPr defaultRowHeight="12.75" x14ac:dyDescent="0.2"/>
  <cols>
    <col min="1" max="1" width="6.7109375" customWidth="1"/>
    <col min="2" max="2" width="44.5703125" customWidth="1"/>
    <col min="3" max="3" width="9.85546875" customWidth="1"/>
    <col min="4" max="4" width="11.140625" customWidth="1"/>
    <col min="5" max="5" width="11.7109375" customWidth="1"/>
    <col min="6" max="6" width="8.85546875" customWidth="1"/>
    <col min="7" max="7" width="10.5703125" bestFit="1" customWidth="1"/>
  </cols>
  <sheetData>
    <row r="1" spans="1:6" ht="15" x14ac:dyDescent="0.25">
      <c r="F1" s="15"/>
    </row>
    <row r="2" spans="1:6" ht="12.75" customHeight="1" x14ac:dyDescent="0.25">
      <c r="A2" s="4"/>
      <c r="B2" s="4"/>
      <c r="C2" s="4" t="s">
        <v>0</v>
      </c>
      <c r="D2" s="4"/>
      <c r="E2" s="4"/>
      <c r="F2" s="15"/>
    </row>
    <row r="3" spans="1:6" ht="15" x14ac:dyDescent="0.25">
      <c r="A3" s="4"/>
      <c r="B3" s="4"/>
      <c r="C3" s="57" t="s">
        <v>1</v>
      </c>
      <c r="D3" s="57"/>
      <c r="E3" s="57"/>
      <c r="F3" s="15"/>
    </row>
    <row r="4" spans="1:6" ht="15" x14ac:dyDescent="0.25">
      <c r="A4" s="4"/>
      <c r="B4" s="4"/>
      <c r="C4" s="57" t="s">
        <v>230</v>
      </c>
      <c r="D4" s="57"/>
      <c r="E4" s="57"/>
      <c r="F4" s="15"/>
    </row>
    <row r="5" spans="1:6" ht="15" x14ac:dyDescent="0.25">
      <c r="A5" s="4"/>
      <c r="B5" s="4"/>
      <c r="C5" s="57" t="s">
        <v>59</v>
      </c>
      <c r="D5" s="57"/>
      <c r="E5" s="57"/>
      <c r="F5" s="15"/>
    </row>
    <row r="6" spans="1:6" x14ac:dyDescent="0.2">
      <c r="A6" s="4"/>
      <c r="B6" s="4"/>
      <c r="C6" s="4"/>
      <c r="D6" s="4"/>
      <c r="E6" s="4"/>
      <c r="F6" s="4"/>
    </row>
    <row r="7" spans="1:6" ht="18.75" x14ac:dyDescent="0.3">
      <c r="A7" s="4"/>
      <c r="B7" s="108" t="s">
        <v>183</v>
      </c>
      <c r="C7" s="108"/>
      <c r="D7" s="108"/>
      <c r="E7" s="108"/>
      <c r="F7" s="4"/>
    </row>
    <row r="8" spans="1:6" ht="18.75" x14ac:dyDescent="0.3">
      <c r="A8" s="4"/>
      <c r="B8" s="108" t="s">
        <v>16</v>
      </c>
      <c r="C8" s="108"/>
      <c r="D8" s="108"/>
      <c r="E8" s="16"/>
      <c r="F8" s="4"/>
    </row>
    <row r="9" spans="1:6" x14ac:dyDescent="0.2">
      <c r="A9" s="4"/>
      <c r="B9" s="5"/>
      <c r="C9" s="5"/>
      <c r="D9" s="5"/>
      <c r="E9" s="6"/>
      <c r="F9" s="4"/>
    </row>
    <row r="10" spans="1:6" ht="14.25" thickBot="1" x14ac:dyDescent="0.3">
      <c r="A10" s="4"/>
      <c r="B10" s="4"/>
      <c r="C10" s="4"/>
      <c r="D10" s="4"/>
      <c r="E10" s="118" t="s">
        <v>90</v>
      </c>
      <c r="F10" s="119"/>
    </row>
    <row r="11" spans="1:6" ht="24.95" customHeight="1" thickTop="1" x14ac:dyDescent="0.2">
      <c r="A11" s="112" t="s">
        <v>2</v>
      </c>
      <c r="B11" s="109" t="s">
        <v>21</v>
      </c>
      <c r="C11" s="109" t="s">
        <v>3</v>
      </c>
      <c r="D11" s="109" t="s">
        <v>4</v>
      </c>
      <c r="E11" s="109"/>
      <c r="F11" s="115"/>
    </row>
    <row r="12" spans="1:6" ht="24.95" customHeight="1" x14ac:dyDescent="0.2">
      <c r="A12" s="113"/>
      <c r="B12" s="110"/>
      <c r="C12" s="110"/>
      <c r="D12" s="110" t="s">
        <v>5</v>
      </c>
      <c r="E12" s="110"/>
      <c r="F12" s="116" t="s">
        <v>6</v>
      </c>
    </row>
    <row r="13" spans="1:6" ht="45.75" customHeight="1" thickBot="1" x14ac:dyDescent="0.25">
      <c r="A13" s="114"/>
      <c r="B13" s="111"/>
      <c r="C13" s="111"/>
      <c r="D13" s="18" t="s">
        <v>7</v>
      </c>
      <c r="E13" s="17" t="s">
        <v>56</v>
      </c>
      <c r="F13" s="117"/>
    </row>
    <row r="14" spans="1:6" ht="14.25" customHeight="1" thickTop="1" x14ac:dyDescent="0.2">
      <c r="A14" s="7">
        <v>1</v>
      </c>
      <c r="B14" s="7">
        <v>2</v>
      </c>
      <c r="C14" s="7">
        <v>3</v>
      </c>
      <c r="D14" s="8">
        <v>4</v>
      </c>
      <c r="E14" s="7">
        <v>5</v>
      </c>
      <c r="F14" s="7">
        <v>6</v>
      </c>
    </row>
    <row r="15" spans="1:6" ht="28.5" x14ac:dyDescent="0.2">
      <c r="A15" s="48" t="s">
        <v>91</v>
      </c>
      <c r="B15" s="44" t="s">
        <v>49</v>
      </c>
      <c r="C15" s="10">
        <f>D15+F15</f>
        <v>58.2</v>
      </c>
      <c r="D15" s="47">
        <v>58.2</v>
      </c>
      <c r="E15" s="10">
        <v>40.799999999999997</v>
      </c>
      <c r="F15" s="45"/>
    </row>
    <row r="16" spans="1:6" ht="30" x14ac:dyDescent="0.2">
      <c r="A16" s="50" t="s">
        <v>92</v>
      </c>
      <c r="B16" s="46" t="s">
        <v>28</v>
      </c>
      <c r="C16" s="20">
        <f>D16+F16</f>
        <v>58.2</v>
      </c>
      <c r="D16" s="21">
        <v>58.2</v>
      </c>
      <c r="E16" s="20">
        <v>40.799999999999997</v>
      </c>
      <c r="F16" s="7"/>
    </row>
    <row r="17" spans="1:6" ht="14.25" x14ac:dyDescent="0.2">
      <c r="A17" s="23" t="s">
        <v>93</v>
      </c>
      <c r="B17" s="49" t="s">
        <v>24</v>
      </c>
      <c r="C17" s="66">
        <f t="shared" ref="C17:C23" si="0">D17+F17</f>
        <v>14570.5</v>
      </c>
      <c r="D17" s="66">
        <f>D18+D30+D48+D51+D57+D68+D73+D75+D80+D84+D86+D88</f>
        <v>11387.8</v>
      </c>
      <c r="E17" s="66">
        <f>E18+E30+E48+E51+E57+E68+E73+E75+E80+E84+E86+E88</f>
        <v>3034.3</v>
      </c>
      <c r="F17" s="66">
        <f>F18+F30+F48+F51+F57+F68+F73+F75+F80+F84+F86+F88</f>
        <v>3182.7</v>
      </c>
    </row>
    <row r="18" spans="1:6" x14ac:dyDescent="0.2">
      <c r="A18" s="30" t="s">
        <v>94</v>
      </c>
      <c r="B18" s="9" t="s">
        <v>60</v>
      </c>
      <c r="C18" s="28">
        <f t="shared" si="0"/>
        <v>2249.4</v>
      </c>
      <c r="D18" s="68">
        <f>D19+D20+D21+D22+D23+D24+D25+D26+D27+D29</f>
        <v>2185.4</v>
      </c>
      <c r="E18" s="68">
        <f>E19+E20+E21+E22+E23+E24+E25+E26+E27+E29</f>
        <v>1302.7</v>
      </c>
      <c r="F18" s="68">
        <f>F19+F20+F21+F22+F23+F24+F25+F26+F27+F29</f>
        <v>64</v>
      </c>
    </row>
    <row r="19" spans="1:6" ht="15" x14ac:dyDescent="0.25">
      <c r="A19" s="11" t="s">
        <v>95</v>
      </c>
      <c r="B19" s="19" t="s">
        <v>8</v>
      </c>
      <c r="C19" s="20">
        <f t="shared" si="0"/>
        <v>70.2</v>
      </c>
      <c r="D19" s="21">
        <v>70.2</v>
      </c>
      <c r="E19" s="20">
        <v>10</v>
      </c>
      <c r="F19" s="20"/>
    </row>
    <row r="20" spans="1:6" ht="15" x14ac:dyDescent="0.25">
      <c r="A20" s="11" t="s">
        <v>96</v>
      </c>
      <c r="B20" s="19" t="s">
        <v>19</v>
      </c>
      <c r="C20" s="20">
        <f t="shared" si="0"/>
        <v>130.9</v>
      </c>
      <c r="D20" s="21">
        <v>130.9</v>
      </c>
      <c r="E20" s="20">
        <v>90.7</v>
      </c>
      <c r="F20" s="20"/>
    </row>
    <row r="21" spans="1:6" ht="15" x14ac:dyDescent="0.25">
      <c r="A21" s="11" t="s">
        <v>97</v>
      </c>
      <c r="B21" s="19" t="s">
        <v>9</v>
      </c>
      <c r="C21" s="20">
        <f t="shared" si="0"/>
        <v>1501.3</v>
      </c>
      <c r="D21" s="67">
        <v>1501.3</v>
      </c>
      <c r="E21" s="20">
        <v>995.5</v>
      </c>
      <c r="F21" s="20"/>
    </row>
    <row r="22" spans="1:6" ht="15" x14ac:dyDescent="0.25">
      <c r="A22" s="11" t="s">
        <v>98</v>
      </c>
      <c r="B22" s="22" t="s">
        <v>25</v>
      </c>
      <c r="C22" s="20">
        <f t="shared" si="0"/>
        <v>14</v>
      </c>
      <c r="D22" s="21">
        <v>14</v>
      </c>
      <c r="E22" s="20"/>
      <c r="F22" s="20"/>
    </row>
    <row r="23" spans="1:6" ht="15" x14ac:dyDescent="0.25">
      <c r="A23" s="11" t="s">
        <v>99</v>
      </c>
      <c r="B23" s="22" t="s">
        <v>20</v>
      </c>
      <c r="C23" s="20">
        <f t="shared" si="0"/>
        <v>9.5</v>
      </c>
      <c r="D23" s="21">
        <v>9.5</v>
      </c>
      <c r="E23" s="20"/>
      <c r="F23" s="20"/>
    </row>
    <row r="24" spans="1:6" ht="15" x14ac:dyDescent="0.25">
      <c r="A24" s="11" t="s">
        <v>100</v>
      </c>
      <c r="B24" s="19" t="s">
        <v>10</v>
      </c>
      <c r="C24" s="20">
        <f t="shared" ref="C24:C31" si="1">D24+F24</f>
        <v>8</v>
      </c>
      <c r="D24" s="21">
        <v>8</v>
      </c>
      <c r="E24" s="20"/>
      <c r="F24" s="20"/>
    </row>
    <row r="25" spans="1:6" ht="15" x14ac:dyDescent="0.25">
      <c r="A25" s="11" t="s">
        <v>101</v>
      </c>
      <c r="B25" s="19" t="s">
        <v>13</v>
      </c>
      <c r="C25" s="20">
        <f t="shared" si="1"/>
        <v>132</v>
      </c>
      <c r="D25" s="21">
        <v>112</v>
      </c>
      <c r="E25" s="20"/>
      <c r="F25" s="81">
        <v>20</v>
      </c>
    </row>
    <row r="26" spans="1:6" ht="15" x14ac:dyDescent="0.25">
      <c r="A26" s="11" t="s">
        <v>102</v>
      </c>
      <c r="B26" s="22" t="s">
        <v>15</v>
      </c>
      <c r="C26" s="20">
        <f t="shared" si="1"/>
        <v>284.5</v>
      </c>
      <c r="D26" s="21">
        <v>284.5</v>
      </c>
      <c r="E26" s="21">
        <v>181.1</v>
      </c>
      <c r="F26" s="21"/>
    </row>
    <row r="27" spans="1:6" ht="30" x14ac:dyDescent="0.25">
      <c r="A27" s="94" t="s">
        <v>103</v>
      </c>
      <c r="B27" s="22" t="s">
        <v>87</v>
      </c>
      <c r="C27" s="20">
        <f t="shared" si="1"/>
        <v>69.7</v>
      </c>
      <c r="D27" s="21">
        <v>25.7</v>
      </c>
      <c r="E27" s="21">
        <v>3</v>
      </c>
      <c r="F27" s="21">
        <v>44</v>
      </c>
    </row>
    <row r="28" spans="1:6" ht="15" x14ac:dyDescent="0.25">
      <c r="A28" s="11"/>
      <c r="B28" s="22" t="s">
        <v>88</v>
      </c>
      <c r="C28" s="20">
        <v>42</v>
      </c>
      <c r="D28" s="21"/>
      <c r="E28" s="21"/>
      <c r="F28" s="21">
        <v>42</v>
      </c>
    </row>
    <row r="29" spans="1:6" ht="45" x14ac:dyDescent="0.25">
      <c r="A29" s="94" t="s">
        <v>104</v>
      </c>
      <c r="B29" s="22" t="s">
        <v>178</v>
      </c>
      <c r="C29" s="20">
        <v>29.3</v>
      </c>
      <c r="D29" s="21">
        <v>29.3</v>
      </c>
      <c r="E29" s="21">
        <v>22.4</v>
      </c>
      <c r="F29" s="21"/>
    </row>
    <row r="30" spans="1:6" x14ac:dyDescent="0.2">
      <c r="A30" s="30" t="s">
        <v>105</v>
      </c>
      <c r="B30" s="31" t="s">
        <v>61</v>
      </c>
      <c r="C30" s="12">
        <f>D30+F30</f>
        <v>2425.6</v>
      </c>
      <c r="D30" s="70">
        <f>D31+D43+D44+D45+D46+D47</f>
        <v>1925.8</v>
      </c>
      <c r="E30" s="70">
        <f>E31+E43+E44+E45</f>
        <v>452.49999999999994</v>
      </c>
      <c r="F30" s="70">
        <f>F31+F43+F44+F45+F47</f>
        <v>499.8</v>
      </c>
    </row>
    <row r="31" spans="1:6" ht="15" x14ac:dyDescent="0.25">
      <c r="A31" s="94" t="s">
        <v>106</v>
      </c>
      <c r="B31" s="22" t="s">
        <v>184</v>
      </c>
      <c r="C31" s="24">
        <f t="shared" si="1"/>
        <v>1737.7</v>
      </c>
      <c r="D31" s="69">
        <f>D32+D34+D35+D36+D37+D38+D40+D41+D42</f>
        <v>1701.7</v>
      </c>
      <c r="E31" s="24">
        <f>E32+E34+E35+E36+E37+E38+E40+E41+E42</f>
        <v>452.49999999999994</v>
      </c>
      <c r="F31" s="24">
        <f>F32+F34+F35+F36+F37+F38+F40+F41</f>
        <v>36</v>
      </c>
    </row>
    <row r="32" spans="1:6" ht="15" x14ac:dyDescent="0.25">
      <c r="A32" s="11"/>
      <c r="B32" s="43" t="s">
        <v>197</v>
      </c>
      <c r="C32" s="24">
        <f t="shared" ref="C32:C38" si="2">D32+F32</f>
        <v>155.69999999999999</v>
      </c>
      <c r="D32" s="24">
        <v>138.69999999999999</v>
      </c>
      <c r="E32" s="24">
        <v>72</v>
      </c>
      <c r="F32" s="24">
        <v>17</v>
      </c>
    </row>
    <row r="33" spans="1:7" ht="15" x14ac:dyDescent="0.25">
      <c r="A33" s="11"/>
      <c r="B33" s="43" t="s">
        <v>198</v>
      </c>
      <c r="C33" s="24">
        <v>17</v>
      </c>
      <c r="D33" s="24"/>
      <c r="E33" s="24"/>
      <c r="F33" s="24">
        <v>17</v>
      </c>
    </row>
    <row r="34" spans="1:7" ht="15" x14ac:dyDescent="0.25">
      <c r="A34" s="11"/>
      <c r="B34" s="22" t="s">
        <v>29</v>
      </c>
      <c r="C34" s="24">
        <f t="shared" si="2"/>
        <v>86.7</v>
      </c>
      <c r="D34" s="24">
        <v>86.7</v>
      </c>
      <c r="E34" s="24">
        <v>45.6</v>
      </c>
      <c r="F34" s="24"/>
    </row>
    <row r="35" spans="1:7" ht="15" x14ac:dyDescent="0.25">
      <c r="A35" s="11"/>
      <c r="B35" s="22" t="s">
        <v>30</v>
      </c>
      <c r="C35" s="24">
        <f t="shared" si="2"/>
        <v>76.7</v>
      </c>
      <c r="D35" s="24">
        <v>76.7</v>
      </c>
      <c r="E35" s="24">
        <v>40.799999999999997</v>
      </c>
      <c r="F35" s="24"/>
    </row>
    <row r="36" spans="1:7" ht="15" x14ac:dyDescent="0.25">
      <c r="A36" s="11"/>
      <c r="B36" s="22" t="s">
        <v>31</v>
      </c>
      <c r="C36" s="24">
        <f t="shared" si="2"/>
        <v>140.4</v>
      </c>
      <c r="D36" s="24">
        <v>140.4</v>
      </c>
      <c r="E36" s="24">
        <v>67.5</v>
      </c>
      <c r="F36" s="24"/>
    </row>
    <row r="37" spans="1:7" ht="15" x14ac:dyDescent="0.25">
      <c r="A37" s="11"/>
      <c r="B37" s="22" t="s">
        <v>32</v>
      </c>
      <c r="C37" s="24">
        <f t="shared" si="2"/>
        <v>72</v>
      </c>
      <c r="D37" s="24">
        <v>70</v>
      </c>
      <c r="E37" s="24">
        <v>39.299999999999997</v>
      </c>
      <c r="F37" s="24">
        <v>2</v>
      </c>
    </row>
    <row r="38" spans="1:7" ht="15" x14ac:dyDescent="0.25">
      <c r="A38" s="11"/>
      <c r="B38" s="22" t="s">
        <v>199</v>
      </c>
      <c r="C38" s="24">
        <f t="shared" si="2"/>
        <v>113.8</v>
      </c>
      <c r="D38" s="24">
        <v>96.8</v>
      </c>
      <c r="E38" s="24">
        <v>49.4</v>
      </c>
      <c r="F38" s="24">
        <v>17</v>
      </c>
    </row>
    <row r="39" spans="1:7" ht="15" x14ac:dyDescent="0.25">
      <c r="A39" s="11"/>
      <c r="B39" s="43" t="s">
        <v>198</v>
      </c>
      <c r="C39" s="24">
        <v>17</v>
      </c>
      <c r="D39" s="24"/>
      <c r="E39" s="24"/>
      <c r="F39" s="24">
        <v>17</v>
      </c>
    </row>
    <row r="40" spans="1:7" ht="15" x14ac:dyDescent="0.25">
      <c r="A40" s="11"/>
      <c r="B40" s="22" t="s">
        <v>33</v>
      </c>
      <c r="C40" s="24">
        <f t="shared" ref="C40:C46" si="3">D40+F40</f>
        <v>120.9</v>
      </c>
      <c r="D40" s="24">
        <v>120.9</v>
      </c>
      <c r="E40" s="24">
        <v>70.599999999999994</v>
      </c>
      <c r="F40" s="24"/>
    </row>
    <row r="41" spans="1:7" ht="15" x14ac:dyDescent="0.25">
      <c r="A41" s="11"/>
      <c r="B41" s="22" t="s">
        <v>34</v>
      </c>
      <c r="C41" s="24">
        <f t="shared" si="3"/>
        <v>929.3</v>
      </c>
      <c r="D41" s="24">
        <v>929.3</v>
      </c>
      <c r="E41" s="24">
        <v>49.6</v>
      </c>
      <c r="F41" s="24"/>
    </row>
    <row r="42" spans="1:7" ht="15" x14ac:dyDescent="0.25">
      <c r="A42" s="11"/>
      <c r="B42" s="22" t="s">
        <v>185</v>
      </c>
      <c r="C42" s="24">
        <f t="shared" si="3"/>
        <v>42.2</v>
      </c>
      <c r="D42" s="24">
        <v>42.2</v>
      </c>
      <c r="E42" s="24">
        <v>17.7</v>
      </c>
      <c r="F42" s="24"/>
    </row>
    <row r="43" spans="1:7" ht="30" x14ac:dyDescent="0.25">
      <c r="A43" s="11" t="s">
        <v>107</v>
      </c>
      <c r="B43" s="22" t="s">
        <v>13</v>
      </c>
      <c r="C43" s="24">
        <f t="shared" si="3"/>
        <v>153.4</v>
      </c>
      <c r="D43" s="60">
        <v>11.4</v>
      </c>
      <c r="E43" s="24"/>
      <c r="F43" s="60">
        <v>142</v>
      </c>
    </row>
    <row r="44" spans="1:7" ht="30" x14ac:dyDescent="0.25">
      <c r="A44" s="94" t="s">
        <v>108</v>
      </c>
      <c r="B44" s="22" t="s">
        <v>26</v>
      </c>
      <c r="C44" s="24">
        <f t="shared" si="3"/>
        <v>80</v>
      </c>
      <c r="D44" s="24">
        <v>80</v>
      </c>
      <c r="E44" s="24"/>
      <c r="F44" s="25"/>
    </row>
    <row r="45" spans="1:7" ht="30" x14ac:dyDescent="0.25">
      <c r="A45" s="94" t="s">
        <v>52</v>
      </c>
      <c r="B45" s="22" t="s">
        <v>226</v>
      </c>
      <c r="C45" s="24">
        <f t="shared" si="3"/>
        <v>174.1</v>
      </c>
      <c r="D45" s="24">
        <v>74.099999999999994</v>
      </c>
      <c r="E45" s="24"/>
      <c r="F45" s="24">
        <v>100</v>
      </c>
    </row>
    <row r="46" spans="1:7" ht="15" x14ac:dyDescent="0.25">
      <c r="A46" s="94" t="s">
        <v>189</v>
      </c>
      <c r="B46" s="22" t="s">
        <v>190</v>
      </c>
      <c r="C46" s="24">
        <f t="shared" si="3"/>
        <v>54.8</v>
      </c>
      <c r="D46" s="24">
        <v>54.8</v>
      </c>
      <c r="E46" s="24"/>
      <c r="F46" s="24"/>
      <c r="G46" s="104"/>
    </row>
    <row r="47" spans="1:7" ht="15" x14ac:dyDescent="0.25">
      <c r="A47" s="52" t="s">
        <v>227</v>
      </c>
      <c r="B47" s="90" t="s">
        <v>196</v>
      </c>
      <c r="C47" s="91">
        <f>D47+F47</f>
        <v>225.60000000000002</v>
      </c>
      <c r="D47" s="24">
        <v>3.8</v>
      </c>
      <c r="E47" s="24"/>
      <c r="F47" s="24">
        <v>221.8</v>
      </c>
      <c r="G47" s="104"/>
    </row>
    <row r="48" spans="1:7" x14ac:dyDescent="0.2">
      <c r="A48" s="30" t="s">
        <v>109</v>
      </c>
      <c r="B48" s="9" t="s">
        <v>62</v>
      </c>
      <c r="C48" s="28">
        <f>D48+F48</f>
        <v>352.4</v>
      </c>
      <c r="D48" s="12">
        <f>D49+D50</f>
        <v>352.4</v>
      </c>
      <c r="E48" s="12">
        <f>E50</f>
        <v>103.2</v>
      </c>
      <c r="F48" s="12">
        <f>F49+F50</f>
        <v>0</v>
      </c>
    </row>
    <row r="49" spans="1:6" ht="30" x14ac:dyDescent="0.25">
      <c r="A49" s="11" t="s">
        <v>35</v>
      </c>
      <c r="B49" s="22" t="s">
        <v>13</v>
      </c>
      <c r="C49" s="97">
        <f>F49+D49</f>
        <v>5</v>
      </c>
      <c r="D49" s="78">
        <v>5</v>
      </c>
      <c r="E49" s="78"/>
      <c r="F49" s="78">
        <v>0</v>
      </c>
    </row>
    <row r="50" spans="1:6" ht="15" x14ac:dyDescent="0.25">
      <c r="A50" s="11" t="s">
        <v>50</v>
      </c>
      <c r="B50" s="19" t="s">
        <v>15</v>
      </c>
      <c r="C50" s="20">
        <v>347.4</v>
      </c>
      <c r="D50" s="24">
        <v>347.4</v>
      </c>
      <c r="E50" s="24">
        <v>103.2</v>
      </c>
      <c r="F50" s="24"/>
    </row>
    <row r="51" spans="1:6" ht="28.5" x14ac:dyDescent="0.2">
      <c r="A51" s="51" t="s">
        <v>110</v>
      </c>
      <c r="B51" s="82" t="s">
        <v>63</v>
      </c>
      <c r="C51" s="61">
        <f>D51+F51</f>
        <v>2176.5</v>
      </c>
      <c r="D51" s="62">
        <f>D52+D53+D54+D55+D56</f>
        <v>219.70000000000002</v>
      </c>
      <c r="E51" s="34">
        <f>E52+E56</f>
        <v>14.6</v>
      </c>
      <c r="F51" s="71">
        <f>F52+F53+F54+F56</f>
        <v>1956.8</v>
      </c>
    </row>
    <row r="52" spans="1:6" ht="45" customHeight="1" x14ac:dyDescent="0.25">
      <c r="A52" s="53" t="s">
        <v>111</v>
      </c>
      <c r="B52" s="22" t="s">
        <v>214</v>
      </c>
      <c r="C52" s="63">
        <f>D52+F52</f>
        <v>692.8</v>
      </c>
      <c r="D52" s="64">
        <v>164.5</v>
      </c>
      <c r="E52" s="26">
        <v>9.1</v>
      </c>
      <c r="F52" s="21">
        <v>528.29999999999995</v>
      </c>
    </row>
    <row r="53" spans="1:6" ht="30" x14ac:dyDescent="0.25">
      <c r="A53" s="53" t="s">
        <v>112</v>
      </c>
      <c r="B53" s="22" t="s">
        <v>27</v>
      </c>
      <c r="C53" s="20">
        <v>250</v>
      </c>
      <c r="D53" s="26"/>
      <c r="E53" s="26"/>
      <c r="F53" s="21">
        <v>250</v>
      </c>
    </row>
    <row r="54" spans="1:6" ht="30" x14ac:dyDescent="0.25">
      <c r="A54" s="53" t="s">
        <v>51</v>
      </c>
      <c r="B54" s="22" t="s">
        <v>186</v>
      </c>
      <c r="C54" s="20">
        <f>F54</f>
        <v>1150</v>
      </c>
      <c r="D54" s="26"/>
      <c r="E54" s="26"/>
      <c r="F54" s="21">
        <v>1150</v>
      </c>
    </row>
    <row r="55" spans="1:6" ht="45" x14ac:dyDescent="0.25">
      <c r="A55" s="89" t="s">
        <v>57</v>
      </c>
      <c r="B55" s="90" t="s">
        <v>188</v>
      </c>
      <c r="C55" s="91">
        <f>D55</f>
        <v>23.8</v>
      </c>
      <c r="D55" s="24">
        <v>23.8</v>
      </c>
      <c r="E55" s="24"/>
      <c r="F55" s="24"/>
    </row>
    <row r="56" spans="1:6" ht="15" x14ac:dyDescent="0.25">
      <c r="A56" s="89" t="s">
        <v>182</v>
      </c>
      <c r="B56" s="90" t="s">
        <v>196</v>
      </c>
      <c r="C56" s="91">
        <f>D56+F56</f>
        <v>59.9</v>
      </c>
      <c r="D56" s="24">
        <v>31.4</v>
      </c>
      <c r="E56" s="24">
        <v>5.5</v>
      </c>
      <c r="F56" s="24">
        <v>28.5</v>
      </c>
    </row>
    <row r="57" spans="1:6" x14ac:dyDescent="0.2">
      <c r="A57" s="33" t="s">
        <v>113</v>
      </c>
      <c r="B57" s="35" t="s">
        <v>179</v>
      </c>
      <c r="C57" s="34">
        <f>D57+F57</f>
        <v>3031.4</v>
      </c>
      <c r="D57" s="71">
        <f>D58+D60+D61+D62+D63+D64+D65+D66+D67</f>
        <v>2485.3000000000002</v>
      </c>
      <c r="E57" s="71">
        <f>E58+E61+E63+E64+E65+E66</f>
        <v>0</v>
      </c>
      <c r="F57" s="71">
        <f>F58+F59+F61+F63+F64+F65+F66+F67</f>
        <v>546.1</v>
      </c>
    </row>
    <row r="58" spans="1:6" ht="30" x14ac:dyDescent="0.25">
      <c r="A58" s="52" t="s">
        <v>114</v>
      </c>
      <c r="B58" s="22" t="s">
        <v>13</v>
      </c>
      <c r="C58" s="26">
        <f>D58+F58</f>
        <v>141.80000000000001</v>
      </c>
      <c r="D58" s="26">
        <v>101.8</v>
      </c>
      <c r="E58" s="26"/>
      <c r="F58" s="21">
        <v>40</v>
      </c>
    </row>
    <row r="59" spans="1:6" ht="30" x14ac:dyDescent="0.25">
      <c r="A59" s="52" t="s">
        <v>215</v>
      </c>
      <c r="B59" s="22" t="s">
        <v>216</v>
      </c>
      <c r="C59" s="26">
        <v>350</v>
      </c>
      <c r="D59" s="26"/>
      <c r="E59" s="26"/>
      <c r="F59" s="21">
        <v>350</v>
      </c>
    </row>
    <row r="60" spans="1:6" ht="60" x14ac:dyDescent="0.25">
      <c r="A60" s="52" t="s">
        <v>217</v>
      </c>
      <c r="B60" s="22" t="s">
        <v>200</v>
      </c>
      <c r="C60" s="26">
        <v>41.5</v>
      </c>
      <c r="D60" s="26">
        <v>41.5</v>
      </c>
      <c r="E60" s="26"/>
      <c r="F60" s="21"/>
    </row>
    <row r="61" spans="1:6" ht="45" x14ac:dyDescent="0.25">
      <c r="A61" s="53" t="s">
        <v>218</v>
      </c>
      <c r="B61" s="22" t="s">
        <v>37</v>
      </c>
      <c r="C61" s="26">
        <f t="shared" ref="C61:C68" si="4">D61+F61</f>
        <v>731.2</v>
      </c>
      <c r="D61" s="26">
        <v>731.2</v>
      </c>
      <c r="E61" s="26"/>
      <c r="F61" s="21"/>
    </row>
    <row r="62" spans="1:6" ht="30" x14ac:dyDescent="0.25">
      <c r="A62" s="52" t="s">
        <v>219</v>
      </c>
      <c r="B62" s="22" t="s">
        <v>187</v>
      </c>
      <c r="C62" s="26">
        <f>D62</f>
        <v>83.8</v>
      </c>
      <c r="D62" s="26">
        <v>83.8</v>
      </c>
      <c r="E62" s="26"/>
      <c r="F62" s="21"/>
    </row>
    <row r="63" spans="1:6" ht="15" x14ac:dyDescent="0.25">
      <c r="A63" s="53" t="s">
        <v>220</v>
      </c>
      <c r="B63" s="19" t="s">
        <v>36</v>
      </c>
      <c r="C63" s="26">
        <f t="shared" si="4"/>
        <v>1350</v>
      </c>
      <c r="D63" s="72">
        <v>1350</v>
      </c>
      <c r="E63" s="26"/>
      <c r="F63" s="21"/>
    </row>
    <row r="64" spans="1:6" ht="30" x14ac:dyDescent="0.25">
      <c r="A64" s="52" t="s">
        <v>221</v>
      </c>
      <c r="B64" s="90" t="s">
        <v>18</v>
      </c>
      <c r="C64" s="91">
        <f t="shared" si="4"/>
        <v>187</v>
      </c>
      <c r="D64" s="24">
        <v>174</v>
      </c>
      <c r="E64" s="24"/>
      <c r="F64" s="24">
        <v>13</v>
      </c>
    </row>
    <row r="65" spans="1:6" ht="30" x14ac:dyDescent="0.25">
      <c r="A65" s="53" t="s">
        <v>222</v>
      </c>
      <c r="B65" s="22" t="s">
        <v>228</v>
      </c>
      <c r="C65" s="91">
        <f t="shared" si="4"/>
        <v>3</v>
      </c>
      <c r="D65" s="24">
        <v>3</v>
      </c>
      <c r="E65" s="24"/>
      <c r="F65" s="24">
        <v>0</v>
      </c>
    </row>
    <row r="66" spans="1:6" ht="45" x14ac:dyDescent="0.25">
      <c r="A66" s="52" t="s">
        <v>223</v>
      </c>
      <c r="B66" s="22" t="s">
        <v>208</v>
      </c>
      <c r="C66" s="91">
        <v>143.1</v>
      </c>
      <c r="D66" s="24"/>
      <c r="E66" s="24"/>
      <c r="F66" s="24">
        <v>143.1</v>
      </c>
    </row>
    <row r="67" spans="1:6" ht="30" x14ac:dyDescent="0.25">
      <c r="A67" s="53" t="s">
        <v>224</v>
      </c>
      <c r="B67" s="22" t="s">
        <v>177</v>
      </c>
      <c r="C67" s="91">
        <f>D67+F67</f>
        <v>0</v>
      </c>
      <c r="D67" s="24">
        <v>0</v>
      </c>
      <c r="E67" s="24"/>
      <c r="F67" s="24">
        <v>0</v>
      </c>
    </row>
    <row r="68" spans="1:6" x14ac:dyDescent="0.2">
      <c r="A68" s="36" t="s">
        <v>115</v>
      </c>
      <c r="B68" s="37" t="s">
        <v>64</v>
      </c>
      <c r="C68" s="29">
        <f t="shared" si="4"/>
        <v>63.199999999999996</v>
      </c>
      <c r="D68" s="29">
        <f>D69+D71+D72</f>
        <v>63.199999999999996</v>
      </c>
      <c r="E68" s="29">
        <f>E69+E71+E72</f>
        <v>4.0999999999999996</v>
      </c>
      <c r="F68" s="29">
        <f>F69+F71</f>
        <v>0</v>
      </c>
    </row>
    <row r="69" spans="1:6" ht="30" x14ac:dyDescent="0.25">
      <c r="A69" s="89" t="s">
        <v>116</v>
      </c>
      <c r="B69" s="90" t="s">
        <v>18</v>
      </c>
      <c r="C69" s="24">
        <v>46.4</v>
      </c>
      <c r="D69" s="24">
        <v>46.4</v>
      </c>
      <c r="E69" s="25"/>
      <c r="F69" s="25">
        <v>0</v>
      </c>
    </row>
    <row r="70" spans="1:6" ht="30" x14ac:dyDescent="0.25">
      <c r="A70" s="92"/>
      <c r="B70" s="90" t="s">
        <v>22</v>
      </c>
      <c r="C70" s="24">
        <v>46.4</v>
      </c>
      <c r="D70" s="24">
        <v>46.4</v>
      </c>
      <c r="E70" s="25"/>
      <c r="F70" s="25"/>
    </row>
    <row r="71" spans="1:6" ht="15" x14ac:dyDescent="0.25">
      <c r="A71" s="11" t="s">
        <v>117</v>
      </c>
      <c r="B71" s="19" t="s">
        <v>78</v>
      </c>
      <c r="C71" s="20">
        <f>D71</f>
        <v>10.5</v>
      </c>
      <c r="D71" s="21">
        <v>10.5</v>
      </c>
      <c r="E71" s="20"/>
      <c r="F71" s="20">
        <v>0</v>
      </c>
    </row>
    <row r="72" spans="1:6" ht="15" x14ac:dyDescent="0.25">
      <c r="A72" s="11" t="s">
        <v>191</v>
      </c>
      <c r="B72" s="19" t="s">
        <v>15</v>
      </c>
      <c r="C72" s="20">
        <f>D72</f>
        <v>6.3</v>
      </c>
      <c r="D72" s="67">
        <v>6.3</v>
      </c>
      <c r="E72" s="20">
        <v>4.0999999999999996</v>
      </c>
      <c r="F72" s="20"/>
    </row>
    <row r="73" spans="1:6" x14ac:dyDescent="0.2">
      <c r="A73" s="36" t="s">
        <v>118</v>
      </c>
      <c r="B73" s="37" t="s">
        <v>65</v>
      </c>
      <c r="C73" s="29">
        <f>D73+F73</f>
        <v>180.8</v>
      </c>
      <c r="D73" s="29">
        <f>D74</f>
        <v>180.8</v>
      </c>
      <c r="E73" s="29">
        <f>E74</f>
        <v>0</v>
      </c>
      <c r="F73" s="29">
        <f>F74</f>
        <v>0</v>
      </c>
    </row>
    <row r="74" spans="1:6" ht="30" x14ac:dyDescent="0.25">
      <c r="A74" s="79" t="s">
        <v>119</v>
      </c>
      <c r="B74" s="22" t="s">
        <v>13</v>
      </c>
      <c r="C74" s="21">
        <f>D74+F74</f>
        <v>180.8</v>
      </c>
      <c r="D74" s="21">
        <v>180.8</v>
      </c>
      <c r="E74" s="21"/>
      <c r="F74" s="21">
        <v>0</v>
      </c>
    </row>
    <row r="75" spans="1:6" x14ac:dyDescent="0.2">
      <c r="A75" s="32" t="s">
        <v>120</v>
      </c>
      <c r="B75" s="9" t="s">
        <v>66</v>
      </c>
      <c r="C75" s="29">
        <f>D75+F75</f>
        <v>1709.0999999999997</v>
      </c>
      <c r="D75" s="68">
        <f>D76+D77+D78+D79</f>
        <v>1681.4999999999998</v>
      </c>
      <c r="E75" s="29">
        <f>E77+E79</f>
        <v>953.5</v>
      </c>
      <c r="F75" s="29">
        <f>F76+F77+F79</f>
        <v>27.6</v>
      </c>
    </row>
    <row r="76" spans="1:6" ht="30" customHeight="1" x14ac:dyDescent="0.25">
      <c r="A76" s="79" t="s">
        <v>121</v>
      </c>
      <c r="B76" s="22" t="s">
        <v>13</v>
      </c>
      <c r="C76" s="21">
        <f>D76+F76</f>
        <v>296.8</v>
      </c>
      <c r="D76" s="21">
        <v>273.8</v>
      </c>
      <c r="E76" s="21"/>
      <c r="F76" s="21">
        <v>23</v>
      </c>
    </row>
    <row r="77" spans="1:6" ht="30" x14ac:dyDescent="0.25">
      <c r="A77" s="96" t="s">
        <v>122</v>
      </c>
      <c r="B77" s="22" t="s">
        <v>55</v>
      </c>
      <c r="C77" s="21">
        <f>D77+F77</f>
        <v>1283.0999999999999</v>
      </c>
      <c r="D77" s="67">
        <v>1278.5</v>
      </c>
      <c r="E77" s="20">
        <v>953</v>
      </c>
      <c r="F77" s="20">
        <v>4.5999999999999996</v>
      </c>
    </row>
    <row r="78" spans="1:6" ht="30" x14ac:dyDescent="0.25">
      <c r="A78" s="13" t="s">
        <v>123</v>
      </c>
      <c r="B78" s="22" t="s">
        <v>201</v>
      </c>
      <c r="C78" s="21">
        <v>100.6</v>
      </c>
      <c r="D78" s="67">
        <v>100.6</v>
      </c>
      <c r="E78" s="20"/>
      <c r="F78" s="20"/>
    </row>
    <row r="79" spans="1:6" ht="15" x14ac:dyDescent="0.2">
      <c r="A79" s="13" t="s">
        <v>225</v>
      </c>
      <c r="B79" s="90" t="s">
        <v>196</v>
      </c>
      <c r="C79" s="21">
        <f>D79+F79</f>
        <v>28.6</v>
      </c>
      <c r="D79" s="67">
        <v>28.6</v>
      </c>
      <c r="E79" s="20">
        <v>0.5</v>
      </c>
      <c r="F79" s="20"/>
    </row>
    <row r="80" spans="1:6" x14ac:dyDescent="0.2">
      <c r="A80" s="30" t="s">
        <v>124</v>
      </c>
      <c r="B80" s="9" t="s">
        <v>67</v>
      </c>
      <c r="C80" s="28">
        <f>D80+F80</f>
        <v>2072.1</v>
      </c>
      <c r="D80" s="68">
        <f>D81+D82+D83</f>
        <v>2072.1</v>
      </c>
      <c r="E80" s="29">
        <f>E81+E82</f>
        <v>202.9</v>
      </c>
      <c r="F80" s="29">
        <f>F81+F82</f>
        <v>0</v>
      </c>
    </row>
    <row r="81" spans="1:6" ht="15" x14ac:dyDescent="0.25">
      <c r="A81" s="11" t="s">
        <v>125</v>
      </c>
      <c r="B81" s="19" t="s">
        <v>13</v>
      </c>
      <c r="C81" s="20">
        <f>D81+F81</f>
        <v>1119.4000000000001</v>
      </c>
      <c r="D81" s="67">
        <v>1119.4000000000001</v>
      </c>
      <c r="E81" s="20">
        <v>104.9</v>
      </c>
      <c r="F81" s="20"/>
    </row>
    <row r="82" spans="1:6" ht="15" x14ac:dyDescent="0.25">
      <c r="A82" s="11" t="s">
        <v>126</v>
      </c>
      <c r="B82" s="19" t="s">
        <v>15</v>
      </c>
      <c r="C82" s="20">
        <f>D82</f>
        <v>887</v>
      </c>
      <c r="D82" s="67">
        <v>887</v>
      </c>
      <c r="E82" s="20">
        <v>98</v>
      </c>
      <c r="F82" s="20"/>
    </row>
    <row r="83" spans="1:6" ht="30" x14ac:dyDescent="0.25">
      <c r="A83" s="11" t="s">
        <v>192</v>
      </c>
      <c r="B83" s="22" t="s">
        <v>193</v>
      </c>
      <c r="C83" s="20">
        <v>65.7</v>
      </c>
      <c r="D83" s="67">
        <v>65.7</v>
      </c>
      <c r="E83" s="20"/>
      <c r="F83" s="20"/>
    </row>
    <row r="84" spans="1:6" x14ac:dyDescent="0.2">
      <c r="A84" s="32" t="s">
        <v>127</v>
      </c>
      <c r="B84" s="38" t="s">
        <v>11</v>
      </c>
      <c r="C84" s="29">
        <f t="shared" ref="C84:C89" si="5">D84+F84</f>
        <v>120.3</v>
      </c>
      <c r="D84" s="29">
        <v>120.3</v>
      </c>
      <c r="E84" s="29">
        <f>E85</f>
        <v>0</v>
      </c>
      <c r="F84" s="29">
        <v>0</v>
      </c>
    </row>
    <row r="85" spans="1:6" ht="15" x14ac:dyDescent="0.25">
      <c r="A85" s="13" t="s">
        <v>128</v>
      </c>
      <c r="B85" s="19" t="s">
        <v>13</v>
      </c>
      <c r="C85" s="21">
        <f t="shared" si="5"/>
        <v>120.3</v>
      </c>
      <c r="D85" s="21">
        <v>120.3</v>
      </c>
      <c r="E85" s="20"/>
      <c r="F85" s="20">
        <v>0</v>
      </c>
    </row>
    <row r="86" spans="1:6" x14ac:dyDescent="0.2">
      <c r="A86" s="32" t="s">
        <v>129</v>
      </c>
      <c r="B86" s="9" t="s">
        <v>12</v>
      </c>
      <c r="C86" s="29">
        <f t="shared" si="5"/>
        <v>88.800000000000011</v>
      </c>
      <c r="D86" s="29">
        <f>D87</f>
        <v>49.7</v>
      </c>
      <c r="E86" s="29">
        <f>E87</f>
        <v>0</v>
      </c>
      <c r="F86" s="29">
        <f>F87</f>
        <v>39.1</v>
      </c>
    </row>
    <row r="87" spans="1:6" ht="15" x14ac:dyDescent="0.25">
      <c r="A87" s="13" t="s">
        <v>130</v>
      </c>
      <c r="B87" s="19" t="s">
        <v>13</v>
      </c>
      <c r="C87" s="21">
        <f t="shared" si="5"/>
        <v>88.800000000000011</v>
      </c>
      <c r="D87" s="21">
        <v>49.7</v>
      </c>
      <c r="E87" s="20"/>
      <c r="F87" s="20">
        <v>39.1</v>
      </c>
    </row>
    <row r="88" spans="1:6" ht="25.5" x14ac:dyDescent="0.2">
      <c r="A88" s="39" t="s">
        <v>131</v>
      </c>
      <c r="B88" s="38" t="s">
        <v>23</v>
      </c>
      <c r="C88" s="29">
        <f t="shared" si="5"/>
        <v>100.9</v>
      </c>
      <c r="D88" s="29">
        <f>D89+D90+D91</f>
        <v>51.599999999999994</v>
      </c>
      <c r="E88" s="29">
        <f>E89+E90+E91</f>
        <v>0.8</v>
      </c>
      <c r="F88" s="29">
        <f>F89+F90+F91</f>
        <v>49.300000000000004</v>
      </c>
    </row>
    <row r="89" spans="1:6" ht="15" x14ac:dyDescent="0.25">
      <c r="A89" s="54" t="s">
        <v>132</v>
      </c>
      <c r="B89" s="19" t="s">
        <v>13</v>
      </c>
      <c r="C89" s="21">
        <f t="shared" si="5"/>
        <v>94.1</v>
      </c>
      <c r="D89" s="21">
        <v>50</v>
      </c>
      <c r="E89" s="20"/>
      <c r="F89" s="20">
        <v>44.1</v>
      </c>
    </row>
    <row r="90" spans="1:6" ht="15" x14ac:dyDescent="0.25">
      <c r="A90" s="54" t="s">
        <v>133</v>
      </c>
      <c r="B90" s="19" t="s">
        <v>14</v>
      </c>
      <c r="C90" s="21">
        <v>0.8</v>
      </c>
      <c r="D90" s="21">
        <v>0.8</v>
      </c>
      <c r="E90" s="20">
        <v>0.8</v>
      </c>
      <c r="F90" s="20"/>
    </row>
    <row r="91" spans="1:6" ht="45" x14ac:dyDescent="0.25">
      <c r="A91" s="54" t="s">
        <v>58</v>
      </c>
      <c r="B91" s="22" t="s">
        <v>79</v>
      </c>
      <c r="C91" s="21">
        <f>D91+F91</f>
        <v>6</v>
      </c>
      <c r="D91" s="21">
        <v>0.8</v>
      </c>
      <c r="E91" s="20"/>
      <c r="F91" s="20">
        <v>5.2</v>
      </c>
    </row>
    <row r="92" spans="1:6" ht="42.75" x14ac:dyDescent="0.2">
      <c r="A92" s="56" t="s">
        <v>38</v>
      </c>
      <c r="B92" s="58" t="s">
        <v>75</v>
      </c>
      <c r="C92" s="74">
        <f>D92+F92</f>
        <v>547.6</v>
      </c>
      <c r="D92" s="73">
        <f>D93+D95</f>
        <v>501.9</v>
      </c>
      <c r="E92" s="73">
        <f>E93+E95</f>
        <v>0</v>
      </c>
      <c r="F92" s="73">
        <f>F94</f>
        <v>45.7</v>
      </c>
    </row>
    <row r="93" spans="1:6" x14ac:dyDescent="0.2">
      <c r="A93" s="30" t="s">
        <v>134</v>
      </c>
      <c r="B93" s="9" t="s">
        <v>60</v>
      </c>
      <c r="C93" s="59">
        <f t="shared" ref="C93:C134" si="6">D93+F93</f>
        <v>148.69999999999999</v>
      </c>
      <c r="D93" s="12">
        <v>103</v>
      </c>
      <c r="E93" s="12">
        <f>E94</f>
        <v>0</v>
      </c>
      <c r="F93" s="59">
        <f>F94</f>
        <v>45.7</v>
      </c>
    </row>
    <row r="94" spans="1:6" ht="30" x14ac:dyDescent="0.25">
      <c r="A94" s="11" t="s">
        <v>135</v>
      </c>
      <c r="B94" s="22" t="s">
        <v>194</v>
      </c>
      <c r="C94" s="60">
        <f t="shared" si="6"/>
        <v>148.69999999999999</v>
      </c>
      <c r="D94" s="24">
        <v>103</v>
      </c>
      <c r="E94" s="24"/>
      <c r="F94" s="60">
        <v>45.7</v>
      </c>
    </row>
    <row r="95" spans="1:6" x14ac:dyDescent="0.2">
      <c r="A95" s="30" t="s">
        <v>136</v>
      </c>
      <c r="B95" s="40" t="s">
        <v>66</v>
      </c>
      <c r="C95" s="12">
        <f>D95+F95</f>
        <v>398.9</v>
      </c>
      <c r="D95" s="12">
        <v>398.9</v>
      </c>
      <c r="E95" s="12">
        <f>E96</f>
        <v>0</v>
      </c>
      <c r="F95" s="12">
        <f>F96</f>
        <v>0</v>
      </c>
    </row>
    <row r="96" spans="1:6" ht="30" x14ac:dyDescent="0.25">
      <c r="A96" s="11" t="s">
        <v>137</v>
      </c>
      <c r="B96" s="22" t="s">
        <v>53</v>
      </c>
      <c r="C96" s="24">
        <f t="shared" si="6"/>
        <v>398.9</v>
      </c>
      <c r="D96" s="24">
        <v>398.9</v>
      </c>
      <c r="E96" s="24"/>
      <c r="F96" s="24"/>
    </row>
    <row r="97" spans="1:6" ht="39.950000000000003" customHeight="1" x14ac:dyDescent="0.2">
      <c r="A97" s="83" t="s">
        <v>39</v>
      </c>
      <c r="B97" s="58" t="s">
        <v>174</v>
      </c>
      <c r="C97" s="25">
        <v>301.60000000000002</v>
      </c>
      <c r="D97" s="25">
        <v>301.60000000000002</v>
      </c>
      <c r="E97" s="25">
        <v>207.4</v>
      </c>
      <c r="F97" s="25"/>
    </row>
    <row r="98" spans="1:6" ht="14.25" x14ac:dyDescent="0.2">
      <c r="A98" s="83" t="s">
        <v>138</v>
      </c>
      <c r="B98" s="58" t="s">
        <v>61</v>
      </c>
      <c r="C98" s="25">
        <v>301.60000000000002</v>
      </c>
      <c r="D98" s="25">
        <v>301.60000000000002</v>
      </c>
      <c r="E98" s="25">
        <v>207.4</v>
      </c>
      <c r="F98" s="25"/>
    </row>
    <row r="99" spans="1:6" ht="15" x14ac:dyDescent="0.25">
      <c r="A99" s="84" t="s">
        <v>139</v>
      </c>
      <c r="B99" s="22" t="s">
        <v>15</v>
      </c>
      <c r="C99" s="24">
        <v>301.60000000000002</v>
      </c>
      <c r="D99" s="24">
        <v>301.60000000000002</v>
      </c>
      <c r="E99" s="24">
        <v>207.4</v>
      </c>
      <c r="F99" s="25"/>
    </row>
    <row r="100" spans="1:6" ht="42.75" x14ac:dyDescent="0.2">
      <c r="A100" s="95" t="s">
        <v>41</v>
      </c>
      <c r="B100" s="58" t="s">
        <v>175</v>
      </c>
      <c r="C100" s="25">
        <f>C101</f>
        <v>200.8</v>
      </c>
      <c r="D100" s="25">
        <f>D101</f>
        <v>200.8</v>
      </c>
      <c r="E100" s="25">
        <f>E101</f>
        <v>123.2</v>
      </c>
      <c r="F100" s="25">
        <v>0</v>
      </c>
    </row>
    <row r="101" spans="1:6" ht="14.25" x14ac:dyDescent="0.2">
      <c r="A101" s="83" t="s">
        <v>140</v>
      </c>
      <c r="B101" s="58" t="s">
        <v>64</v>
      </c>
      <c r="C101" s="25">
        <f>C102+C103</f>
        <v>200.8</v>
      </c>
      <c r="D101" s="25">
        <f>D102+D103</f>
        <v>200.8</v>
      </c>
      <c r="E101" s="25">
        <f>E102+E103</f>
        <v>123.2</v>
      </c>
      <c r="F101" s="25">
        <v>0</v>
      </c>
    </row>
    <row r="102" spans="1:6" ht="30" x14ac:dyDescent="0.25">
      <c r="A102" s="84" t="s">
        <v>141</v>
      </c>
      <c r="B102" s="22" t="s">
        <v>80</v>
      </c>
      <c r="C102" s="24">
        <f>D102+F102</f>
        <v>38.299999999999997</v>
      </c>
      <c r="D102" s="24">
        <v>38.299999999999997</v>
      </c>
      <c r="E102" s="24">
        <v>29.2</v>
      </c>
      <c r="F102" s="24">
        <v>0</v>
      </c>
    </row>
    <row r="103" spans="1:6" ht="15" x14ac:dyDescent="0.25">
      <c r="A103" s="84" t="s">
        <v>142</v>
      </c>
      <c r="B103" s="22" t="s">
        <v>15</v>
      </c>
      <c r="C103" s="24">
        <v>162.5</v>
      </c>
      <c r="D103" s="24">
        <v>162.5</v>
      </c>
      <c r="E103" s="24">
        <v>94</v>
      </c>
      <c r="F103" s="25"/>
    </row>
    <row r="104" spans="1:6" ht="28.5" x14ac:dyDescent="0.2">
      <c r="A104" s="56" t="s">
        <v>42</v>
      </c>
      <c r="B104" s="58" t="s">
        <v>77</v>
      </c>
      <c r="C104" s="65">
        <f t="shared" si="6"/>
        <v>604.80000000000007</v>
      </c>
      <c r="D104" s="74">
        <f>D105</f>
        <v>604.30000000000007</v>
      </c>
      <c r="E104" s="65">
        <f>E105</f>
        <v>366.5</v>
      </c>
      <c r="F104" s="25">
        <f>F105</f>
        <v>0.5</v>
      </c>
    </row>
    <row r="105" spans="1:6" x14ac:dyDescent="0.2">
      <c r="A105" s="30" t="s">
        <v>143</v>
      </c>
      <c r="B105" s="37" t="s">
        <v>65</v>
      </c>
      <c r="C105" s="59">
        <f t="shared" si="6"/>
        <v>604.80000000000007</v>
      </c>
      <c r="D105" s="59">
        <f>D106+D107+D108</f>
        <v>604.30000000000007</v>
      </c>
      <c r="E105" s="59">
        <f>E106+E107</f>
        <v>366.5</v>
      </c>
      <c r="F105" s="12">
        <f>F106+F107</f>
        <v>0.5</v>
      </c>
    </row>
    <row r="106" spans="1:6" ht="15" x14ac:dyDescent="0.25">
      <c r="A106" s="11" t="s">
        <v>144</v>
      </c>
      <c r="B106" s="19" t="s">
        <v>13</v>
      </c>
      <c r="C106" s="60">
        <f t="shared" si="6"/>
        <v>600.70000000000005</v>
      </c>
      <c r="D106" s="60">
        <v>600.20000000000005</v>
      </c>
      <c r="E106" s="60">
        <v>366.5</v>
      </c>
      <c r="F106" s="24">
        <v>0.5</v>
      </c>
    </row>
    <row r="107" spans="1:6" ht="15" x14ac:dyDescent="0.25">
      <c r="A107" s="11" t="s">
        <v>145</v>
      </c>
      <c r="B107" s="19" t="s">
        <v>40</v>
      </c>
      <c r="C107" s="24">
        <f t="shared" si="6"/>
        <v>2</v>
      </c>
      <c r="D107" s="24">
        <v>2</v>
      </c>
      <c r="E107" s="24"/>
      <c r="F107" s="24">
        <v>0</v>
      </c>
    </row>
    <row r="108" spans="1:6" ht="15" x14ac:dyDescent="0.25">
      <c r="A108" s="11" t="s">
        <v>202</v>
      </c>
      <c r="B108" s="19" t="s">
        <v>203</v>
      </c>
      <c r="C108" s="24">
        <v>2.1</v>
      </c>
      <c r="D108" s="24">
        <v>2.1</v>
      </c>
      <c r="E108" s="24"/>
      <c r="F108" s="24"/>
    </row>
    <row r="109" spans="1:6" ht="28.5" x14ac:dyDescent="0.2">
      <c r="A109" s="56" t="s">
        <v>43</v>
      </c>
      <c r="B109" s="58" t="s">
        <v>74</v>
      </c>
      <c r="C109" s="25">
        <f t="shared" si="6"/>
        <v>790.9</v>
      </c>
      <c r="D109" s="73">
        <f>D110</f>
        <v>755.9</v>
      </c>
      <c r="E109" s="25">
        <f>E110</f>
        <v>470.9</v>
      </c>
      <c r="F109" s="25">
        <f>F110</f>
        <v>35</v>
      </c>
    </row>
    <row r="110" spans="1:6" x14ac:dyDescent="0.2">
      <c r="A110" s="30" t="s">
        <v>146</v>
      </c>
      <c r="B110" s="37" t="s">
        <v>65</v>
      </c>
      <c r="C110" s="12">
        <f t="shared" si="6"/>
        <v>790.9</v>
      </c>
      <c r="D110" s="12">
        <f>D111+D112+D113</f>
        <v>755.9</v>
      </c>
      <c r="E110" s="12">
        <f>E111+E112</f>
        <v>470.9</v>
      </c>
      <c r="F110" s="12">
        <f>F111+F112</f>
        <v>35</v>
      </c>
    </row>
    <row r="111" spans="1:6" ht="15" x14ac:dyDescent="0.25">
      <c r="A111" s="11" t="s">
        <v>147</v>
      </c>
      <c r="B111" s="19" t="s">
        <v>13</v>
      </c>
      <c r="C111" s="24">
        <f t="shared" si="6"/>
        <v>733.6</v>
      </c>
      <c r="D111" s="24">
        <v>710.6</v>
      </c>
      <c r="E111" s="24">
        <v>451.2</v>
      </c>
      <c r="F111" s="24">
        <v>23</v>
      </c>
    </row>
    <row r="112" spans="1:6" ht="15" x14ac:dyDescent="0.25">
      <c r="A112" s="11" t="s">
        <v>148</v>
      </c>
      <c r="B112" s="19" t="s">
        <v>40</v>
      </c>
      <c r="C112" s="24">
        <f t="shared" si="6"/>
        <v>50</v>
      </c>
      <c r="D112" s="24">
        <v>38</v>
      </c>
      <c r="E112" s="24">
        <v>19.7</v>
      </c>
      <c r="F112" s="24">
        <v>12</v>
      </c>
    </row>
    <row r="113" spans="1:6" ht="15" x14ac:dyDescent="0.25">
      <c r="A113" s="11" t="s">
        <v>204</v>
      </c>
      <c r="B113" s="19" t="s">
        <v>203</v>
      </c>
      <c r="C113" s="24">
        <v>7.3</v>
      </c>
      <c r="D113" s="24">
        <v>7.3</v>
      </c>
      <c r="E113" s="24"/>
      <c r="F113" s="24"/>
    </row>
    <row r="114" spans="1:6" ht="28.5" x14ac:dyDescent="0.2">
      <c r="A114" s="56" t="s">
        <v>44</v>
      </c>
      <c r="B114" s="58" t="s">
        <v>69</v>
      </c>
      <c r="C114" s="25">
        <f t="shared" si="6"/>
        <v>424.6</v>
      </c>
      <c r="D114" s="73">
        <f>D115</f>
        <v>416.6</v>
      </c>
      <c r="E114" s="25">
        <f>E115</f>
        <v>251.1</v>
      </c>
      <c r="F114" s="25">
        <f>F115</f>
        <v>8</v>
      </c>
    </row>
    <row r="115" spans="1:6" x14ac:dyDescent="0.2">
      <c r="A115" s="30" t="s">
        <v>149</v>
      </c>
      <c r="B115" s="37" t="s">
        <v>65</v>
      </c>
      <c r="C115" s="12">
        <f t="shared" si="6"/>
        <v>424.6</v>
      </c>
      <c r="D115" s="12">
        <f>D116+D117+D118</f>
        <v>416.6</v>
      </c>
      <c r="E115" s="12">
        <f>E116+E117</f>
        <v>251.1</v>
      </c>
      <c r="F115" s="12">
        <f>F116+F117</f>
        <v>8</v>
      </c>
    </row>
    <row r="116" spans="1:6" ht="15" x14ac:dyDescent="0.25">
      <c r="A116" s="11" t="s">
        <v>150</v>
      </c>
      <c r="B116" s="19" t="s">
        <v>13</v>
      </c>
      <c r="C116" s="24">
        <f t="shared" si="6"/>
        <v>320.3</v>
      </c>
      <c r="D116" s="24">
        <v>320.3</v>
      </c>
      <c r="E116" s="24">
        <v>209.1</v>
      </c>
      <c r="F116" s="24">
        <v>0</v>
      </c>
    </row>
    <row r="117" spans="1:6" ht="15" x14ac:dyDescent="0.25">
      <c r="A117" s="11" t="s">
        <v>151</v>
      </c>
      <c r="B117" s="19" t="s">
        <v>40</v>
      </c>
      <c r="C117" s="24">
        <f t="shared" si="6"/>
        <v>104</v>
      </c>
      <c r="D117" s="24">
        <v>96</v>
      </c>
      <c r="E117" s="24">
        <v>42</v>
      </c>
      <c r="F117" s="24">
        <v>8</v>
      </c>
    </row>
    <row r="118" spans="1:6" ht="15" x14ac:dyDescent="0.25">
      <c r="A118" s="11" t="s">
        <v>205</v>
      </c>
      <c r="B118" s="19" t="s">
        <v>203</v>
      </c>
      <c r="C118" s="24">
        <v>0.3</v>
      </c>
      <c r="D118" s="24">
        <v>0.3</v>
      </c>
      <c r="E118" s="24"/>
      <c r="F118" s="24"/>
    </row>
    <row r="119" spans="1:6" ht="28.5" x14ac:dyDescent="0.2">
      <c r="A119" s="56" t="s">
        <v>46</v>
      </c>
      <c r="B119" s="58" t="s">
        <v>70</v>
      </c>
      <c r="C119" s="25">
        <f t="shared" si="6"/>
        <v>158.89999999999998</v>
      </c>
      <c r="D119" s="73">
        <f>D120</f>
        <v>154.89999999999998</v>
      </c>
      <c r="E119" s="25">
        <f>E120</f>
        <v>95.2</v>
      </c>
      <c r="F119" s="25">
        <f>F120</f>
        <v>4</v>
      </c>
    </row>
    <row r="120" spans="1:6" ht="14.25" x14ac:dyDescent="0.2">
      <c r="A120" s="30" t="s">
        <v>152</v>
      </c>
      <c r="B120" s="85" t="s">
        <v>65</v>
      </c>
      <c r="C120" s="12">
        <f t="shared" si="6"/>
        <v>158.89999999999998</v>
      </c>
      <c r="D120" s="12">
        <f>D121+D122</f>
        <v>154.89999999999998</v>
      </c>
      <c r="E120" s="12">
        <f>E121+E122</f>
        <v>95.2</v>
      </c>
      <c r="F120" s="12">
        <f>F121+F122</f>
        <v>4</v>
      </c>
    </row>
    <row r="121" spans="1:6" ht="15" x14ac:dyDescent="0.25">
      <c r="A121" s="11" t="s">
        <v>153</v>
      </c>
      <c r="B121" s="19" t="s">
        <v>13</v>
      </c>
      <c r="C121" s="24">
        <f t="shared" si="6"/>
        <v>157.19999999999999</v>
      </c>
      <c r="D121" s="24">
        <v>153.19999999999999</v>
      </c>
      <c r="E121" s="24">
        <v>95.2</v>
      </c>
      <c r="F121" s="25">
        <v>4</v>
      </c>
    </row>
    <row r="122" spans="1:6" ht="15" x14ac:dyDescent="0.25">
      <c r="A122" s="11" t="s">
        <v>154</v>
      </c>
      <c r="B122" s="19" t="s">
        <v>40</v>
      </c>
      <c r="C122" s="24">
        <f t="shared" si="6"/>
        <v>1.7</v>
      </c>
      <c r="D122" s="24">
        <v>1.7</v>
      </c>
      <c r="E122" s="24"/>
      <c r="F122" s="25"/>
    </row>
    <row r="123" spans="1:6" ht="25.9" customHeight="1" x14ac:dyDescent="0.2">
      <c r="A123" s="56" t="s">
        <v>47</v>
      </c>
      <c r="B123" s="58" t="s">
        <v>71</v>
      </c>
      <c r="C123" s="25">
        <f t="shared" si="6"/>
        <v>23.299999999999997</v>
      </c>
      <c r="D123" s="25">
        <f>D124</f>
        <v>23.299999999999997</v>
      </c>
      <c r="E123" s="25">
        <f>E124</f>
        <v>15.4</v>
      </c>
      <c r="F123" s="25">
        <f>F124</f>
        <v>0</v>
      </c>
    </row>
    <row r="124" spans="1:6" x14ac:dyDescent="0.2">
      <c r="A124" s="30" t="s">
        <v>155</v>
      </c>
      <c r="B124" s="37" t="s">
        <v>65</v>
      </c>
      <c r="C124" s="12">
        <f t="shared" si="6"/>
        <v>23.299999999999997</v>
      </c>
      <c r="D124" s="12">
        <f>D125+D126</f>
        <v>23.299999999999997</v>
      </c>
      <c r="E124" s="12">
        <f>E125+E126</f>
        <v>15.4</v>
      </c>
      <c r="F124" s="12">
        <f>F125+F126</f>
        <v>0</v>
      </c>
    </row>
    <row r="125" spans="1:6" ht="15" x14ac:dyDescent="0.25">
      <c r="A125" s="11" t="s">
        <v>156</v>
      </c>
      <c r="B125" s="19" t="s">
        <v>13</v>
      </c>
      <c r="C125" s="24">
        <f>D125+F125</f>
        <v>22.4</v>
      </c>
      <c r="D125" s="24">
        <v>22.4</v>
      </c>
      <c r="E125" s="24">
        <v>15.4</v>
      </c>
      <c r="F125" s="24">
        <v>0</v>
      </c>
    </row>
    <row r="126" spans="1:6" ht="15" x14ac:dyDescent="0.25">
      <c r="A126" s="11" t="s">
        <v>157</v>
      </c>
      <c r="B126" s="19" t="s">
        <v>45</v>
      </c>
      <c r="C126" s="24">
        <f>D126+F126</f>
        <v>0.9</v>
      </c>
      <c r="D126" s="24">
        <v>0.9</v>
      </c>
      <c r="E126" s="24"/>
      <c r="F126" s="25"/>
    </row>
    <row r="127" spans="1:6" ht="28.5" x14ac:dyDescent="0.2">
      <c r="A127" s="56" t="s">
        <v>48</v>
      </c>
      <c r="B127" s="58" t="s">
        <v>72</v>
      </c>
      <c r="C127" s="25">
        <f t="shared" si="6"/>
        <v>340.7</v>
      </c>
      <c r="D127" s="73">
        <f>D128</f>
        <v>334.3</v>
      </c>
      <c r="E127" s="25">
        <f>E128</f>
        <v>193.7</v>
      </c>
      <c r="F127" s="25">
        <f>F128</f>
        <v>6.4</v>
      </c>
    </row>
    <row r="128" spans="1:6" x14ac:dyDescent="0.2">
      <c r="A128" s="30" t="s">
        <v>158</v>
      </c>
      <c r="B128" s="9" t="s">
        <v>67</v>
      </c>
      <c r="C128" s="12">
        <f t="shared" si="6"/>
        <v>340.7</v>
      </c>
      <c r="D128" s="12">
        <f>D129+D130+D131</f>
        <v>334.3</v>
      </c>
      <c r="E128" s="12">
        <f>E129+E130</f>
        <v>193.7</v>
      </c>
      <c r="F128" s="12">
        <f>F129+F130</f>
        <v>6.4</v>
      </c>
    </row>
    <row r="129" spans="1:8" ht="15" x14ac:dyDescent="0.25">
      <c r="A129" s="11" t="s">
        <v>159</v>
      </c>
      <c r="B129" s="19" t="s">
        <v>13</v>
      </c>
      <c r="C129" s="24">
        <f t="shared" si="6"/>
        <v>281</v>
      </c>
      <c r="D129" s="24">
        <v>281</v>
      </c>
      <c r="E129" s="24">
        <v>177.1</v>
      </c>
      <c r="F129" s="24"/>
    </row>
    <row r="130" spans="1:8" ht="15" x14ac:dyDescent="0.25">
      <c r="A130" s="11" t="s">
        <v>160</v>
      </c>
      <c r="B130" s="19" t="s">
        <v>40</v>
      </c>
      <c r="C130" s="24">
        <f t="shared" si="6"/>
        <v>59.6</v>
      </c>
      <c r="D130" s="24">
        <v>53.2</v>
      </c>
      <c r="E130" s="24">
        <v>16.600000000000001</v>
      </c>
      <c r="F130" s="24">
        <v>6.4</v>
      </c>
    </row>
    <row r="131" spans="1:8" ht="15" x14ac:dyDescent="0.25">
      <c r="A131" s="11" t="s">
        <v>206</v>
      </c>
      <c r="B131" s="19" t="s">
        <v>203</v>
      </c>
      <c r="C131" s="24">
        <v>0.1</v>
      </c>
      <c r="D131" s="24">
        <v>0.1</v>
      </c>
      <c r="E131" s="24"/>
      <c r="F131" s="24"/>
    </row>
    <row r="132" spans="1:8" ht="28.5" x14ac:dyDescent="0.2">
      <c r="A132" s="56" t="s">
        <v>76</v>
      </c>
      <c r="B132" s="58" t="s">
        <v>73</v>
      </c>
      <c r="C132" s="25">
        <f t="shared" si="6"/>
        <v>565</v>
      </c>
      <c r="D132" s="73">
        <f>D133</f>
        <v>559.5</v>
      </c>
      <c r="E132" s="25">
        <f>E133</f>
        <v>342.4</v>
      </c>
      <c r="F132" s="25">
        <f>F133</f>
        <v>5.5</v>
      </c>
    </row>
    <row r="133" spans="1:8" x14ac:dyDescent="0.2">
      <c r="A133" s="30" t="s">
        <v>161</v>
      </c>
      <c r="B133" s="9" t="s">
        <v>67</v>
      </c>
      <c r="C133" s="12">
        <f t="shared" si="6"/>
        <v>565</v>
      </c>
      <c r="D133" s="12">
        <f>D134+D135+D136</f>
        <v>559.5</v>
      </c>
      <c r="E133" s="12">
        <f>E134+E135+E136</f>
        <v>342.4</v>
      </c>
      <c r="F133" s="12">
        <f>F134+F135+F136</f>
        <v>5.5</v>
      </c>
    </row>
    <row r="134" spans="1:8" ht="15" x14ac:dyDescent="0.25">
      <c r="A134" s="11" t="s">
        <v>162</v>
      </c>
      <c r="B134" s="19" t="s">
        <v>13</v>
      </c>
      <c r="C134" s="24">
        <f t="shared" si="6"/>
        <v>503.8</v>
      </c>
      <c r="D134" s="24">
        <v>503.8</v>
      </c>
      <c r="E134" s="24">
        <v>327.39999999999998</v>
      </c>
      <c r="F134" s="25"/>
    </row>
    <row r="135" spans="1:8" ht="15" x14ac:dyDescent="0.25">
      <c r="A135" s="11" t="s">
        <v>81</v>
      </c>
      <c r="B135" s="19" t="s">
        <v>40</v>
      </c>
      <c r="C135" s="24">
        <f>F135+D135</f>
        <v>60</v>
      </c>
      <c r="D135" s="24">
        <v>54.5</v>
      </c>
      <c r="E135" s="24">
        <v>15</v>
      </c>
      <c r="F135" s="24">
        <v>5.5</v>
      </c>
      <c r="G135" s="106"/>
      <c r="H135" s="107"/>
    </row>
    <row r="136" spans="1:8" ht="15" x14ac:dyDescent="0.25">
      <c r="A136" s="11" t="s">
        <v>209</v>
      </c>
      <c r="B136" s="19" t="s">
        <v>203</v>
      </c>
      <c r="C136" s="24">
        <f>F136+D136</f>
        <v>1.2</v>
      </c>
      <c r="D136" s="24">
        <v>1.2</v>
      </c>
      <c r="E136" s="24"/>
      <c r="F136" s="24"/>
      <c r="G136" s="105"/>
    </row>
    <row r="137" spans="1:8" ht="14.25" x14ac:dyDescent="0.2">
      <c r="A137" s="55" t="s">
        <v>82</v>
      </c>
      <c r="B137" s="49" t="s">
        <v>66</v>
      </c>
      <c r="C137" s="73">
        <f t="shared" ref="C137:C143" si="7">D137+F137</f>
        <v>12681.6</v>
      </c>
      <c r="D137" s="73">
        <f>D138+D139+D140+D141+D142</f>
        <v>12632.1</v>
      </c>
      <c r="E137" s="73">
        <f>E138+E139+E141</f>
        <v>7957.7000000000007</v>
      </c>
      <c r="F137" s="25">
        <f>F138+F139+F140+F141</f>
        <v>49.5</v>
      </c>
    </row>
    <row r="138" spans="1:8" ht="15" x14ac:dyDescent="0.25">
      <c r="A138" s="11" t="s">
        <v>83</v>
      </c>
      <c r="B138" s="19" t="s">
        <v>13</v>
      </c>
      <c r="C138" s="24">
        <f t="shared" si="7"/>
        <v>5396</v>
      </c>
      <c r="D138" s="69">
        <v>5388</v>
      </c>
      <c r="E138" s="24">
        <v>3062.6</v>
      </c>
      <c r="F138" s="24">
        <v>8</v>
      </c>
    </row>
    <row r="139" spans="1:8" ht="15" x14ac:dyDescent="0.25">
      <c r="A139" s="11" t="s">
        <v>84</v>
      </c>
      <c r="B139" s="19" t="s">
        <v>53</v>
      </c>
      <c r="C139" s="24">
        <f t="shared" si="7"/>
        <v>6549.8</v>
      </c>
      <c r="D139" s="69">
        <v>6535.1</v>
      </c>
      <c r="E139" s="24">
        <v>4891</v>
      </c>
      <c r="F139" s="24">
        <v>14.7</v>
      </c>
    </row>
    <row r="140" spans="1:8" ht="60" x14ac:dyDescent="0.25">
      <c r="A140" s="94" t="s">
        <v>85</v>
      </c>
      <c r="B140" s="22" t="s">
        <v>68</v>
      </c>
      <c r="C140" s="24">
        <f t="shared" si="7"/>
        <v>53.8</v>
      </c>
      <c r="D140" s="24">
        <v>53.8</v>
      </c>
      <c r="E140" s="24"/>
      <c r="F140" s="24"/>
      <c r="G140" s="80"/>
    </row>
    <row r="141" spans="1:8" ht="15" x14ac:dyDescent="0.25">
      <c r="A141" s="11" t="s">
        <v>86</v>
      </c>
      <c r="B141" s="19" t="s">
        <v>40</v>
      </c>
      <c r="C141" s="21">
        <f t="shared" si="7"/>
        <v>661.4</v>
      </c>
      <c r="D141" s="21">
        <v>634.6</v>
      </c>
      <c r="E141" s="20">
        <v>4.0999999999999996</v>
      </c>
      <c r="F141" s="20">
        <v>26.8</v>
      </c>
    </row>
    <row r="142" spans="1:8" ht="15" x14ac:dyDescent="0.25">
      <c r="A142" s="11" t="s">
        <v>207</v>
      </c>
      <c r="B142" s="19" t="s">
        <v>203</v>
      </c>
      <c r="C142" s="24">
        <v>20.6</v>
      </c>
      <c r="D142" s="24">
        <v>20.6</v>
      </c>
      <c r="E142" s="24"/>
      <c r="F142" s="24"/>
    </row>
    <row r="143" spans="1:8" ht="15.75" x14ac:dyDescent="0.25">
      <c r="A143" s="30" t="s">
        <v>89</v>
      </c>
      <c r="B143" s="41" t="s">
        <v>229</v>
      </c>
      <c r="C143" s="75">
        <f t="shared" si="7"/>
        <v>31268.499999999996</v>
      </c>
      <c r="D143" s="70">
        <f>D17+D92+D97+D100+D104+D109+D114+D119+D123+D127+D132+D137+D15</f>
        <v>27931.199999999997</v>
      </c>
      <c r="E143" s="70">
        <f>E17+E92+E97+E100+E104+E109+E114+E119+E123+E127+E132+E137+E15</f>
        <v>13098.599999999999</v>
      </c>
      <c r="F143" s="70">
        <f>F17+F92+F97+F100+F104+F109+F114+F119+F123+F127+F132+F137+F15</f>
        <v>3337.2999999999997</v>
      </c>
    </row>
    <row r="144" spans="1:8" ht="14.25" x14ac:dyDescent="0.2">
      <c r="A144" s="11"/>
      <c r="B144" s="27" t="s">
        <v>17</v>
      </c>
      <c r="C144" s="14"/>
      <c r="D144" s="14"/>
      <c r="E144" s="14"/>
      <c r="F144" s="14"/>
    </row>
    <row r="145" spans="1:9" ht="15" x14ac:dyDescent="0.25">
      <c r="A145" s="87" t="s">
        <v>163</v>
      </c>
      <c r="B145" s="19" t="s">
        <v>13</v>
      </c>
      <c r="C145" s="77">
        <f>D145+F145</f>
        <v>15999.5</v>
      </c>
      <c r="D145" s="76">
        <f>D19+D20+D21+D15+D22+D23+D24+D25+D29+D31+D43+D44+D49+D52+D58+D60+D61+D71+D74+D76+D81+D85+D87+D89+D94+D102+D106+D111+D116+D121+D125+D129+D134+D138</f>
        <v>14695.800000000001</v>
      </c>
      <c r="E145" s="76">
        <f>E19+E20+E21+E15+E22+E23+E24+E25+E29+E31+E43+E44+E49+E52+E58+E61+E71+E74+E76+E81+E85+E87+E89+E94+E102+E106+E111+E116+E121+E125+E129+E134+E138</f>
        <v>6459.6</v>
      </c>
      <c r="F145" s="76">
        <f>F19+F20+F21+F15+F22+F23+F24+F25+F29+F31+F43+F44+F49+F52+F58+F59+F61+F71+F74+F76+F81+F85+F87+F89+F94+F102+F106+F111+F116+F121+F125+F129+F134+F138</f>
        <v>1303.6999999999998</v>
      </c>
    </row>
    <row r="146" spans="1:9" ht="15" x14ac:dyDescent="0.25">
      <c r="A146" s="87" t="s">
        <v>165</v>
      </c>
      <c r="B146" s="19" t="s">
        <v>164</v>
      </c>
      <c r="C146" s="77">
        <f>D146</f>
        <v>1350</v>
      </c>
      <c r="D146" s="76">
        <f>D63</f>
        <v>1350</v>
      </c>
      <c r="E146" s="76"/>
      <c r="F146" s="76"/>
    </row>
    <row r="147" spans="1:9" ht="15" x14ac:dyDescent="0.25">
      <c r="A147" s="87" t="s">
        <v>166</v>
      </c>
      <c r="B147" s="19" t="s">
        <v>40</v>
      </c>
      <c r="C147" s="42">
        <f>D147+F147</f>
        <v>1009.3000000000001</v>
      </c>
      <c r="D147" s="42">
        <f>D27+D107+D112+D117+D122+D130+D135+D141+D126</f>
        <v>906.6</v>
      </c>
      <c r="E147" s="93">
        <f>E27+E45+E107+E112+E117+E122+E130+E135+E141+E126</f>
        <v>100.4</v>
      </c>
      <c r="F147" s="42">
        <f>F27+F107+F112+F117+F122+F130+F135+F141+F126</f>
        <v>102.7</v>
      </c>
    </row>
    <row r="148" spans="1:9" ht="15" x14ac:dyDescent="0.25">
      <c r="A148" s="87" t="s">
        <v>167</v>
      </c>
      <c r="B148" s="19" t="s">
        <v>15</v>
      </c>
      <c r="C148" s="42">
        <f>D148+F148</f>
        <v>1990.1</v>
      </c>
      <c r="D148" s="77">
        <f>D90+D26+D50+D72+D82+D99+D103</f>
        <v>1990.1</v>
      </c>
      <c r="E148" s="42">
        <f>E90+E26+E50+E72+E82+E99+E103</f>
        <v>688.6</v>
      </c>
      <c r="F148" s="42">
        <f>F90+F26+F50+F82</f>
        <v>0</v>
      </c>
    </row>
    <row r="149" spans="1:9" ht="15" x14ac:dyDescent="0.25">
      <c r="A149" s="87" t="s">
        <v>168</v>
      </c>
      <c r="B149" s="19" t="s">
        <v>53</v>
      </c>
      <c r="C149" s="42">
        <f>D149+F149</f>
        <v>8231.7999999999993</v>
      </c>
      <c r="D149" s="77">
        <f>D139+D96+D77</f>
        <v>8212.5</v>
      </c>
      <c r="E149" s="42">
        <f>E139+E96+E77</f>
        <v>5844</v>
      </c>
      <c r="F149" s="42">
        <f>F139+F96+F77</f>
        <v>19.299999999999997</v>
      </c>
    </row>
    <row r="150" spans="1:9" ht="30" x14ac:dyDescent="0.25">
      <c r="A150" s="13" t="s">
        <v>169</v>
      </c>
      <c r="B150" s="22" t="s">
        <v>201</v>
      </c>
      <c r="C150" s="98">
        <v>100.6</v>
      </c>
      <c r="D150" s="99">
        <f>D78</f>
        <v>100.6</v>
      </c>
      <c r="E150" s="20"/>
      <c r="F150" s="20"/>
    </row>
    <row r="151" spans="1:9" ht="45" x14ac:dyDescent="0.25">
      <c r="A151" s="87" t="s">
        <v>170</v>
      </c>
      <c r="B151" s="22" t="s">
        <v>54</v>
      </c>
      <c r="C151" s="98">
        <f>D151+F151</f>
        <v>53.8</v>
      </c>
      <c r="D151" s="98">
        <f>D140</f>
        <v>53.8</v>
      </c>
      <c r="E151" s="98"/>
      <c r="F151" s="98"/>
    </row>
    <row r="152" spans="1:9" ht="30" x14ac:dyDescent="0.25">
      <c r="A152" s="87" t="s">
        <v>171</v>
      </c>
      <c r="B152" s="22" t="s">
        <v>27</v>
      </c>
      <c r="C152" s="98">
        <f>F152</f>
        <v>250</v>
      </c>
      <c r="D152" s="98"/>
      <c r="E152" s="98"/>
      <c r="F152" s="98">
        <f>F53</f>
        <v>250</v>
      </c>
    </row>
    <row r="153" spans="1:9" ht="30" x14ac:dyDescent="0.25">
      <c r="A153" s="87" t="s">
        <v>210</v>
      </c>
      <c r="B153" s="22" t="s">
        <v>177</v>
      </c>
      <c r="C153" s="98">
        <f>D153+F153</f>
        <v>0</v>
      </c>
      <c r="D153" s="98">
        <v>0</v>
      </c>
      <c r="E153" s="98"/>
      <c r="F153" s="98">
        <v>0</v>
      </c>
    </row>
    <row r="154" spans="1:9" ht="30" x14ac:dyDescent="0.25">
      <c r="A154" s="87" t="s">
        <v>211</v>
      </c>
      <c r="B154" s="22" t="s">
        <v>226</v>
      </c>
      <c r="C154" s="98">
        <f>D154+F154</f>
        <v>174.1</v>
      </c>
      <c r="D154" s="98">
        <f>D45</f>
        <v>74.099999999999994</v>
      </c>
      <c r="E154" s="98"/>
      <c r="F154" s="98">
        <f>F45</f>
        <v>100</v>
      </c>
    </row>
    <row r="155" spans="1:9" ht="30" x14ac:dyDescent="0.2">
      <c r="A155" s="87" t="s">
        <v>180</v>
      </c>
      <c r="B155" s="90" t="s">
        <v>18</v>
      </c>
      <c r="C155" s="98">
        <f>C64+C69</f>
        <v>233.4</v>
      </c>
      <c r="D155" s="98">
        <f>+D64+D69</f>
        <v>220.4</v>
      </c>
      <c r="E155" s="98"/>
      <c r="F155" s="98">
        <f>F64+F69</f>
        <v>13</v>
      </c>
    </row>
    <row r="156" spans="1:9" ht="30" customHeight="1" x14ac:dyDescent="0.25">
      <c r="A156" s="87" t="s">
        <v>181</v>
      </c>
      <c r="B156" s="22" t="s">
        <v>195</v>
      </c>
      <c r="C156" s="98">
        <f>D156+F156</f>
        <v>411.79999999999995</v>
      </c>
      <c r="D156" s="98">
        <f>D46+D55+D62+D65+D83+D91+D66+D108+D113+D118+D131+D142+D136</f>
        <v>263.5</v>
      </c>
      <c r="E156" s="98">
        <f>E46+E55+E62+E65+E83+E91+E66+E108+E113+E118+E131+E142+E136</f>
        <v>0</v>
      </c>
      <c r="F156" s="98">
        <f>F46+F55+F62+F65+F83+F91+F66+F108+F113+F118+F131+F142+F136</f>
        <v>148.29999999999998</v>
      </c>
      <c r="G156" s="80"/>
      <c r="H156" s="80"/>
      <c r="I156" s="80"/>
    </row>
    <row r="157" spans="1:9" ht="15" customHeight="1" x14ac:dyDescent="0.25">
      <c r="A157" s="89" t="s">
        <v>212</v>
      </c>
      <c r="B157" s="22" t="s">
        <v>186</v>
      </c>
      <c r="C157" s="100">
        <f>F157</f>
        <v>1150</v>
      </c>
      <c r="D157" s="100"/>
      <c r="E157" s="100"/>
      <c r="F157" s="101">
        <f>F54</f>
        <v>1150</v>
      </c>
    </row>
    <row r="158" spans="1:9" ht="15" x14ac:dyDescent="0.25">
      <c r="A158" s="89" t="s">
        <v>213</v>
      </c>
      <c r="B158" s="90" t="s">
        <v>196</v>
      </c>
      <c r="C158" s="102">
        <f>D158+F158</f>
        <v>314.10000000000002</v>
      </c>
      <c r="D158" s="103">
        <f>D56+D47+D79</f>
        <v>63.8</v>
      </c>
      <c r="E158" s="103">
        <f>E56+E79</f>
        <v>6</v>
      </c>
      <c r="F158" s="103">
        <f>F56+F47</f>
        <v>250.3</v>
      </c>
    </row>
    <row r="159" spans="1:9" ht="60" x14ac:dyDescent="0.25">
      <c r="A159" s="87" t="s">
        <v>172</v>
      </c>
      <c r="B159" s="22" t="s">
        <v>176</v>
      </c>
      <c r="C159" s="42">
        <f>F159</f>
        <v>1108.4000000000001</v>
      </c>
      <c r="D159" s="42"/>
      <c r="E159" s="42"/>
      <c r="F159" s="77">
        <v>1108.4000000000001</v>
      </c>
    </row>
    <row r="160" spans="1:9" ht="15" x14ac:dyDescent="0.25">
      <c r="A160" s="87"/>
      <c r="B160" s="88" t="s">
        <v>173</v>
      </c>
      <c r="C160" s="42">
        <f>D160+F160</f>
        <v>32376.899999999998</v>
      </c>
      <c r="D160" s="42">
        <f>D143+D159</f>
        <v>27931.199999999997</v>
      </c>
      <c r="E160" s="42">
        <f>E143+E159</f>
        <v>13098.599999999999</v>
      </c>
      <c r="F160" s="77">
        <f>F143+F159</f>
        <v>4445.7</v>
      </c>
    </row>
    <row r="161" spans="2:10" x14ac:dyDescent="0.2">
      <c r="B161" s="2"/>
      <c r="C161" s="3"/>
      <c r="D161" s="3"/>
      <c r="E161" s="3"/>
      <c r="F161" s="3"/>
    </row>
    <row r="162" spans="2:10" x14ac:dyDescent="0.2">
      <c r="B162" s="2"/>
      <c r="C162" s="3"/>
      <c r="D162" s="3"/>
      <c r="E162" s="3"/>
      <c r="F162" s="3"/>
    </row>
    <row r="163" spans="2:10" x14ac:dyDescent="0.2">
      <c r="B163" s="2"/>
      <c r="C163" s="3"/>
      <c r="D163" s="3"/>
      <c r="E163" s="3"/>
      <c r="F163" s="3"/>
    </row>
    <row r="164" spans="2:10" x14ac:dyDescent="0.2">
      <c r="B164" s="2"/>
      <c r="C164" s="3"/>
      <c r="D164" s="3"/>
      <c r="E164" s="3"/>
      <c r="F164" s="3"/>
    </row>
    <row r="165" spans="2:10" x14ac:dyDescent="0.2">
      <c r="B165" s="2"/>
      <c r="C165" s="3"/>
      <c r="D165" s="3"/>
      <c r="E165" s="3"/>
      <c r="F165" s="3"/>
    </row>
    <row r="166" spans="2:10" x14ac:dyDescent="0.2">
      <c r="B166" s="2"/>
      <c r="C166" s="3"/>
      <c r="D166" s="3"/>
      <c r="E166" s="3"/>
      <c r="F166" s="3"/>
      <c r="J166" s="86"/>
    </row>
    <row r="167" spans="2:10" x14ac:dyDescent="0.2">
      <c r="B167" s="2"/>
      <c r="C167" s="3"/>
      <c r="D167" s="3"/>
      <c r="E167" s="3"/>
      <c r="F167" s="3"/>
    </row>
    <row r="168" spans="2:10" x14ac:dyDescent="0.2">
      <c r="B168" s="2"/>
      <c r="C168" s="3"/>
      <c r="D168" s="3"/>
      <c r="E168" s="3"/>
      <c r="F168" s="3"/>
    </row>
    <row r="169" spans="2:10" x14ac:dyDescent="0.2">
      <c r="B169" s="2"/>
      <c r="C169" s="3"/>
      <c r="D169" s="3"/>
      <c r="E169" s="3"/>
      <c r="F169" s="3"/>
    </row>
    <row r="170" spans="2:10" x14ac:dyDescent="0.2">
      <c r="B170" s="2"/>
      <c r="C170" s="3"/>
      <c r="D170" s="3"/>
      <c r="E170" s="3"/>
      <c r="F170" s="3"/>
    </row>
    <row r="171" spans="2:10" x14ac:dyDescent="0.2">
      <c r="B171" s="2"/>
      <c r="C171" s="3"/>
      <c r="D171" s="3"/>
      <c r="E171" s="3"/>
      <c r="F171" s="3"/>
    </row>
    <row r="172" spans="2:10" x14ac:dyDescent="0.2">
      <c r="B172" s="2"/>
      <c r="C172" s="3"/>
      <c r="D172" s="3"/>
      <c r="E172" s="3"/>
      <c r="F172" s="3"/>
    </row>
    <row r="173" spans="2:10" x14ac:dyDescent="0.2">
      <c r="B173" s="2"/>
      <c r="C173" s="3"/>
      <c r="D173" s="3"/>
      <c r="E173" s="3"/>
      <c r="F173" s="3"/>
    </row>
    <row r="174" spans="2:10" x14ac:dyDescent="0.2">
      <c r="B174" s="2"/>
      <c r="C174" s="3"/>
      <c r="D174" s="3"/>
      <c r="E174" s="3"/>
      <c r="F174" s="3"/>
    </row>
    <row r="176" spans="2:10" x14ac:dyDescent="0.2">
      <c r="C176" s="1"/>
      <c r="D176" s="1"/>
      <c r="E176" s="1"/>
      <c r="F176" s="1"/>
    </row>
  </sheetData>
  <mergeCells count="9">
    <mergeCell ref="B7:E7"/>
    <mergeCell ref="B8:D8"/>
    <mergeCell ref="B11:B13"/>
    <mergeCell ref="A11:A13"/>
    <mergeCell ref="D11:F11"/>
    <mergeCell ref="D12:E12"/>
    <mergeCell ref="F12:F13"/>
    <mergeCell ref="C11:C13"/>
    <mergeCell ref="E10:F10"/>
  </mergeCells>
  <phoneticPr fontId="2" type="noConversion"/>
  <pageMargins left="0.74803149606299213" right="0.19685039370078741" top="0.59055118110236227" bottom="0.55118110236220474" header="0.51181102362204722" footer="0.51181102362204722"/>
  <pageSetup paperSize="9" scale="91" fitToHeight="4" orientation="portrait" r:id="rId1"/>
  <headerFooter alignWithMargins="0"/>
  <ignoredErrors>
    <ignoredError sqref="C82 C135" formula="1"/>
    <ignoredError sqref="G71:IV71 C71 B47:F47" twoDigitTextYear="1"/>
    <ignoredError sqref="C145" evalError="1"/>
    <ignoredError sqref="C125 C81 C96 C121:C122 C129 C52 E160 C15 C46 C61 E145 D51 F143" emptyCellReference="1"/>
    <ignoredError sqref="E147" formula="1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bendra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</dc:creator>
  <cp:lastModifiedBy>user</cp:lastModifiedBy>
  <cp:lastPrinted>2017-02-10T10:53:33Z</cp:lastPrinted>
  <dcterms:created xsi:type="dcterms:W3CDTF">2009-01-12T06:33:21Z</dcterms:created>
  <dcterms:modified xsi:type="dcterms:W3CDTF">2017-02-24T13:00:05Z</dcterms:modified>
</cp:coreProperties>
</file>