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370" windowHeight="1185" activeTab="1"/>
  </bookViews>
  <sheets>
    <sheet name="pakeitimas" sheetId="9" r:id="rId1"/>
    <sheet name=" (PAPILDYTAS)" sheetId="8" r:id="rId2"/>
  </sheets>
  <calcPr calcId="162913"/>
</workbook>
</file>

<file path=xl/calcChain.xml><?xml version="1.0" encoding="utf-8"?>
<calcChain xmlns="http://schemas.openxmlformats.org/spreadsheetml/2006/main">
  <c r="S14" i="9" l="1"/>
  <c r="Q14" i="9"/>
  <c r="R15" i="9"/>
  <c r="R14" i="9" s="1"/>
  <c r="R10" i="9"/>
  <c r="S8" i="9"/>
  <c r="R9" i="9"/>
  <c r="R8" i="9"/>
  <c r="Q50" i="8"/>
  <c r="R50" i="8"/>
  <c r="S50" i="8"/>
  <c r="Q51" i="8"/>
  <c r="R51" i="8"/>
  <c r="S51" i="8"/>
  <c r="G8" i="9"/>
  <c r="Q8" i="9"/>
  <c r="R7" i="9"/>
  <c r="N23" i="9"/>
  <c r="M23" i="9"/>
  <c r="L23" i="9"/>
  <c r="K23" i="9"/>
  <c r="J23" i="9"/>
  <c r="I23" i="9"/>
  <c r="H23" i="9"/>
  <c r="G23" i="9"/>
  <c r="F23" i="9"/>
  <c r="E23" i="9"/>
  <c r="D23" i="9"/>
  <c r="C23" i="9"/>
  <c r="L5" i="9"/>
  <c r="M5" i="9"/>
  <c r="N5" i="9"/>
  <c r="O5" i="9"/>
  <c r="L8" i="9"/>
  <c r="M8" i="9"/>
  <c r="N8" i="9"/>
  <c r="L18" i="9"/>
  <c r="L4" i="9" s="1"/>
  <c r="M18" i="9"/>
  <c r="N18" i="9"/>
  <c r="D18" i="9"/>
  <c r="E18" i="9"/>
  <c r="F18" i="9"/>
  <c r="G18" i="9"/>
  <c r="H18" i="9"/>
  <c r="I18" i="9"/>
  <c r="Q18" i="9" s="1"/>
  <c r="J18" i="9"/>
  <c r="K18" i="9"/>
  <c r="C18" i="9"/>
  <c r="S22" i="9"/>
  <c r="R22" i="9"/>
  <c r="Q22" i="9"/>
  <c r="Q20" i="9"/>
  <c r="R19" i="9"/>
  <c r="R17" i="9"/>
  <c r="R16" i="9"/>
  <c r="K14" i="9"/>
  <c r="J14" i="9"/>
  <c r="J4" i="9" s="1"/>
  <c r="I14" i="9"/>
  <c r="H14" i="9"/>
  <c r="G14" i="9"/>
  <c r="F14" i="9"/>
  <c r="E14" i="9"/>
  <c r="D14" i="9"/>
  <c r="C14" i="9"/>
  <c r="S13" i="9"/>
  <c r="R13" i="9"/>
  <c r="S12" i="9"/>
  <c r="R12" i="9"/>
  <c r="F8" i="9"/>
  <c r="C8" i="9"/>
  <c r="K8" i="9"/>
  <c r="J8" i="9"/>
  <c r="I8" i="9"/>
  <c r="H8" i="9"/>
  <c r="E8" i="9"/>
  <c r="D8" i="9"/>
  <c r="R6" i="9"/>
  <c r="R5" i="9" s="1"/>
  <c r="R4" i="9" s="1"/>
  <c r="K5" i="9"/>
  <c r="J5" i="9"/>
  <c r="I5" i="9"/>
  <c r="I4" i="9" s="1"/>
  <c r="H5" i="9"/>
  <c r="G5" i="9"/>
  <c r="F5" i="9"/>
  <c r="E5" i="9"/>
  <c r="E4" i="9" s="1"/>
  <c r="D5" i="9"/>
  <c r="C5" i="9"/>
  <c r="Q24" i="9"/>
  <c r="R24" i="9"/>
  <c r="R23" i="9" s="1"/>
  <c r="R25" i="9"/>
  <c r="R26" i="9"/>
  <c r="R27" i="9"/>
  <c r="H55" i="8"/>
  <c r="S55" i="8" s="1"/>
  <c r="I55" i="8"/>
  <c r="J55" i="8"/>
  <c r="K55" i="8"/>
  <c r="C55" i="8"/>
  <c r="D55" i="8"/>
  <c r="E55" i="8"/>
  <c r="F55" i="8"/>
  <c r="G55" i="8"/>
  <c r="D59" i="8"/>
  <c r="E59" i="8"/>
  <c r="F59" i="8"/>
  <c r="G59" i="8"/>
  <c r="H59" i="8"/>
  <c r="I59" i="8"/>
  <c r="Q59" i="8" s="1"/>
  <c r="Q14" i="8" s="1"/>
  <c r="J59" i="8"/>
  <c r="K59" i="8"/>
  <c r="C59" i="8"/>
  <c r="D16" i="8"/>
  <c r="D14" i="8" s="1"/>
  <c r="E16" i="8"/>
  <c r="I16" i="8"/>
  <c r="J16" i="8"/>
  <c r="K16" i="8"/>
  <c r="K14" i="8" s="1"/>
  <c r="C16" i="8"/>
  <c r="Q95" i="8"/>
  <c r="R95" i="8"/>
  <c r="S95" i="8"/>
  <c r="G33" i="8"/>
  <c r="R33" i="8"/>
  <c r="G15" i="8"/>
  <c r="Q48" i="8"/>
  <c r="R48" i="8"/>
  <c r="S48" i="8"/>
  <c r="Q94" i="8"/>
  <c r="R94" i="8"/>
  <c r="S94" i="8"/>
  <c r="Q96" i="8"/>
  <c r="R96" i="8"/>
  <c r="S96" i="8"/>
  <c r="Q97" i="8"/>
  <c r="R97" i="8"/>
  <c r="S97" i="8"/>
  <c r="Q98" i="8"/>
  <c r="R98" i="8"/>
  <c r="S98" i="8"/>
  <c r="D66" i="8"/>
  <c r="E66" i="8"/>
  <c r="G66" i="8"/>
  <c r="H66" i="8"/>
  <c r="I66" i="8"/>
  <c r="J66" i="8"/>
  <c r="K66" i="8"/>
  <c r="D34" i="8"/>
  <c r="E34" i="8"/>
  <c r="E14" i="8" s="1"/>
  <c r="H34" i="8"/>
  <c r="I34" i="8"/>
  <c r="J34" i="8"/>
  <c r="J14" i="8" s="1"/>
  <c r="K34" i="8"/>
  <c r="Q31" i="8"/>
  <c r="R31" i="8"/>
  <c r="S31" i="8"/>
  <c r="Q32" i="8"/>
  <c r="R32" i="8"/>
  <c r="S32" i="8"/>
  <c r="Q55" i="8"/>
  <c r="Q37" i="8"/>
  <c r="S25" i="8"/>
  <c r="S26" i="8"/>
  <c r="S27" i="8"/>
  <c r="R25" i="8"/>
  <c r="R26" i="8"/>
  <c r="R27" i="8"/>
  <c r="Q25" i="8"/>
  <c r="Q26" i="8"/>
  <c r="Q27" i="8"/>
  <c r="N35" i="8"/>
  <c r="M35" i="8"/>
  <c r="R35" i="8"/>
  <c r="L35" i="8"/>
  <c r="S35" i="8"/>
  <c r="Q47" i="8"/>
  <c r="R47" i="8"/>
  <c r="S47" i="8"/>
  <c r="S15" i="8"/>
  <c r="R15" i="8"/>
  <c r="Q15" i="8"/>
  <c r="S33" i="8"/>
  <c r="Q33" i="8"/>
  <c r="Q49" i="8"/>
  <c r="R49" i="8"/>
  <c r="S49" i="8"/>
  <c r="F74" i="8"/>
  <c r="F66" i="8" s="1"/>
  <c r="C74" i="8"/>
  <c r="C39" i="8" s="1"/>
  <c r="F68" i="8"/>
  <c r="F35" i="8"/>
  <c r="C68" i="8"/>
  <c r="C66" i="8" s="1"/>
  <c r="C35" i="8"/>
  <c r="Q35" i="8" s="1"/>
  <c r="R68" i="8"/>
  <c r="S68" i="8"/>
  <c r="R73" i="8"/>
  <c r="S73" i="8"/>
  <c r="Q73" i="8"/>
  <c r="Q20" i="8"/>
  <c r="R20" i="8"/>
  <c r="S20" i="8"/>
  <c r="Q21" i="8"/>
  <c r="R21" i="8"/>
  <c r="S21" i="8"/>
  <c r="Q30" i="8"/>
  <c r="R30" i="8"/>
  <c r="S30" i="8"/>
  <c r="Q40" i="8"/>
  <c r="R40" i="8"/>
  <c r="S40" i="8"/>
  <c r="Q41" i="8"/>
  <c r="R41" i="8"/>
  <c r="S41" i="8"/>
  <c r="Q42" i="8"/>
  <c r="R42" i="8"/>
  <c r="S42" i="8"/>
  <c r="Q43" i="8"/>
  <c r="R43" i="8"/>
  <c r="S43" i="8"/>
  <c r="Q44" i="8"/>
  <c r="R44" i="8"/>
  <c r="S44" i="8"/>
  <c r="Q45" i="8"/>
  <c r="R45" i="8"/>
  <c r="S45" i="8"/>
  <c r="Q46" i="8"/>
  <c r="R46" i="8"/>
  <c r="S46" i="8"/>
  <c r="R82" i="8"/>
  <c r="S82" i="8"/>
  <c r="R83" i="8"/>
  <c r="S83" i="8"/>
  <c r="R84" i="8"/>
  <c r="S84" i="8"/>
  <c r="R85" i="8"/>
  <c r="S85" i="8"/>
  <c r="R86" i="8"/>
  <c r="S86" i="8"/>
  <c r="R87" i="8"/>
  <c r="S87" i="8"/>
  <c r="R88" i="8"/>
  <c r="S88" i="8"/>
  <c r="R89" i="8"/>
  <c r="S89" i="8"/>
  <c r="R90" i="8"/>
  <c r="S90" i="8"/>
  <c r="R91" i="8"/>
  <c r="S91" i="8"/>
  <c r="R92" i="8"/>
  <c r="S92" i="8"/>
  <c r="R93" i="8"/>
  <c r="S93" i="8"/>
  <c r="Q78" i="8"/>
  <c r="R78" i="8"/>
  <c r="S78" i="8"/>
  <c r="S74" i="8"/>
  <c r="Q82" i="8"/>
  <c r="Q83" i="8"/>
  <c r="Q84" i="8"/>
  <c r="Q85" i="8"/>
  <c r="Q86" i="8"/>
  <c r="Q87" i="8"/>
  <c r="Q88" i="8"/>
  <c r="Q89" i="8"/>
  <c r="Q90" i="8"/>
  <c r="Q91" i="8"/>
  <c r="Q92" i="8"/>
  <c r="Q93" i="8"/>
  <c r="L66" i="8"/>
  <c r="M66" i="8"/>
  <c r="N66" i="8"/>
  <c r="H14" i="8"/>
  <c r="L59" i="8"/>
  <c r="M59" i="8"/>
  <c r="R59" i="8"/>
  <c r="N59" i="8"/>
  <c r="L16" i="8"/>
  <c r="M16" i="8"/>
  <c r="N16" i="8"/>
  <c r="G18" i="8"/>
  <c r="G16" i="8" s="1"/>
  <c r="G14" i="8" s="1"/>
  <c r="H18" i="8"/>
  <c r="H16" i="8"/>
  <c r="S18" i="8"/>
  <c r="S16" i="8" s="1"/>
  <c r="F18" i="8"/>
  <c r="F16" i="8" s="1"/>
  <c r="L39" i="8"/>
  <c r="L34" i="8" s="1"/>
  <c r="L14" i="8" s="1"/>
  <c r="M39" i="8"/>
  <c r="M34" i="8"/>
  <c r="N39" i="8"/>
  <c r="S39" i="8" s="1"/>
  <c r="G36" i="8"/>
  <c r="G34" i="8"/>
  <c r="R36" i="8"/>
  <c r="R34" i="8" s="1"/>
  <c r="F36" i="8"/>
  <c r="Q36" i="8" s="1"/>
  <c r="Q69" i="8"/>
  <c r="R69" i="8"/>
  <c r="S69" i="8"/>
  <c r="Q70" i="8"/>
  <c r="R70" i="8"/>
  <c r="S70" i="8"/>
  <c r="Q71" i="8"/>
  <c r="R71" i="8"/>
  <c r="S71" i="8"/>
  <c r="Q72" i="8"/>
  <c r="R72" i="8"/>
  <c r="S72" i="8"/>
  <c r="R74" i="8"/>
  <c r="Q75" i="8"/>
  <c r="R75" i="8"/>
  <c r="S75" i="8"/>
  <c r="Q76" i="8"/>
  <c r="R76" i="8"/>
  <c r="S76" i="8"/>
  <c r="Q77" i="8"/>
  <c r="R77" i="8"/>
  <c r="S77" i="8"/>
  <c r="Q79" i="8"/>
  <c r="R79" i="8"/>
  <c r="S79" i="8"/>
  <c r="Q80" i="8"/>
  <c r="R80" i="8"/>
  <c r="S80" i="8"/>
  <c r="Q81" i="8"/>
  <c r="R81" i="8"/>
  <c r="S81" i="8"/>
  <c r="S67" i="8"/>
  <c r="S66" i="8" s="1"/>
  <c r="R67" i="8"/>
  <c r="Q67" i="8"/>
  <c r="S36" i="8"/>
  <c r="Q38" i="8"/>
  <c r="R38" i="8"/>
  <c r="S38" i="8"/>
  <c r="Q52" i="8"/>
  <c r="R52" i="8"/>
  <c r="S52" i="8"/>
  <c r="Q53" i="8"/>
  <c r="R53" i="8"/>
  <c r="S53" i="8"/>
  <c r="Q54" i="8"/>
  <c r="R54" i="8"/>
  <c r="S54" i="8"/>
  <c r="Q57" i="8"/>
  <c r="R57" i="8"/>
  <c r="S57" i="8"/>
  <c r="Q58" i="8"/>
  <c r="R58" i="8"/>
  <c r="S58" i="8"/>
  <c r="Q60" i="8"/>
  <c r="R60" i="8"/>
  <c r="S60" i="8"/>
  <c r="Q61" i="8"/>
  <c r="R61" i="8"/>
  <c r="S61" i="8"/>
  <c r="Q62" i="8"/>
  <c r="R62" i="8"/>
  <c r="S62" i="8"/>
  <c r="Q64" i="8"/>
  <c r="R64" i="8"/>
  <c r="S64" i="8"/>
  <c r="Q65" i="8"/>
  <c r="R65" i="8"/>
  <c r="S65" i="8"/>
  <c r="Q19" i="8"/>
  <c r="R19" i="8"/>
  <c r="S19" i="8"/>
  <c r="Q22" i="8"/>
  <c r="R22" i="8"/>
  <c r="S22" i="8"/>
  <c r="Q23" i="8"/>
  <c r="R23" i="8"/>
  <c r="S23" i="8"/>
  <c r="Q24" i="8"/>
  <c r="R24" i="8"/>
  <c r="S24" i="8"/>
  <c r="Q28" i="8"/>
  <c r="R28" i="8"/>
  <c r="S28" i="8"/>
  <c r="Q29" i="8"/>
  <c r="R29" i="8"/>
  <c r="S29" i="8"/>
  <c r="S17" i="8"/>
  <c r="R17" i="8"/>
  <c r="Q17" i="8"/>
  <c r="O16" i="8"/>
  <c r="R39" i="8"/>
  <c r="Q18" i="8"/>
  <c r="I14" i="8"/>
  <c r="Q16" i="8"/>
  <c r="R55" i="8"/>
  <c r="R14" i="8" s="1"/>
  <c r="Q68" i="8"/>
  <c r="R66" i="8"/>
  <c r="R100" i="8" s="1"/>
  <c r="M14" i="8"/>
  <c r="S59" i="8"/>
  <c r="G4" i="9"/>
  <c r="Q23" i="9"/>
  <c r="S23" i="9"/>
  <c r="S5" i="9"/>
  <c r="D4" i="9"/>
  <c r="Q5" i="9"/>
  <c r="M4" i="9"/>
  <c r="F4" i="9"/>
  <c r="C4" i="9"/>
  <c r="H4" i="9"/>
  <c r="K4" i="9"/>
  <c r="R18" i="9"/>
  <c r="S18" i="9"/>
  <c r="S4" i="9" s="1"/>
  <c r="N4" i="9"/>
  <c r="Q4" i="9" l="1"/>
  <c r="Q39" i="8"/>
  <c r="Q34" i="8" s="1"/>
  <c r="S14" i="8"/>
  <c r="S100" i="8" s="1"/>
  <c r="S34" i="8"/>
  <c r="N14" i="8"/>
  <c r="R18" i="8"/>
  <c r="R16" i="8" s="1"/>
  <c r="N34" i="8"/>
  <c r="C34" i="8"/>
  <c r="C14" i="8" s="1"/>
  <c r="F39" i="8"/>
  <c r="F34" i="8" s="1"/>
  <c r="F14" i="8" s="1"/>
  <c r="Q74" i="8"/>
  <c r="Q66" i="8" s="1"/>
  <c r="Q100" i="8" s="1"/>
</calcChain>
</file>

<file path=xl/sharedStrings.xml><?xml version="1.0" encoding="utf-8"?>
<sst xmlns="http://schemas.openxmlformats.org/spreadsheetml/2006/main" count="216" uniqueCount="107">
  <si>
    <t>Pavadinimas</t>
  </si>
  <si>
    <t>Iš viso</t>
  </si>
  <si>
    <t>1.</t>
  </si>
  <si>
    <t>1.1.</t>
  </si>
  <si>
    <t>1.2.</t>
  </si>
  <si>
    <t>1.3.</t>
  </si>
  <si>
    <t>1.4.</t>
  </si>
  <si>
    <t>1.5.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</si>
  <si>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</si>
  <si>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</si>
  <si>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</si>
  <si>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</si>
  <si>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</si>
  <si>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</si>
  <si>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</si>
  <si>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</si>
  <si>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</si>
  <si>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</si>
  <si>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2.1.11.</t>
  </si>
  <si>
    <t>2.1.12.</t>
  </si>
  <si>
    <t>2.1.13.</t>
  </si>
  <si>
    <t>2.1.15.</t>
  </si>
  <si>
    <t>2.1.16.</t>
  </si>
  <si>
    <t>2.2.</t>
  </si>
  <si>
    <t xml:space="preserve">             21 priedas</t>
  </si>
  <si>
    <t>UAB KRETINGOS ŠILUMOS TINKLŲ INVESTICIJŲ PLANAS</t>
  </si>
  <si>
    <t>(Sudarymo data)</t>
  </si>
  <si>
    <t>Valstybinei kainų ir energetikos kontrolės komisijai</t>
  </si>
  <si>
    <t>Eil. Nr.</t>
  </si>
  <si>
    <t>Šilumos gamybos verslo vienetas</t>
  </si>
  <si>
    <t>Šilumos perdavimo verslo vienetas</t>
  </si>
  <si>
    <t>Mažmeninio aptarnavimo verslo vienetas</t>
  </si>
  <si>
    <t>Europos Sąjungos teisės aktais nustatytų papildomų reikalavimų, susijusių su aplinkosauga, įgyvendinimo verslo vienetas</t>
  </si>
  <si>
    <t>Komisijos nutarimo numeris ir data**</t>
  </si>
  <si>
    <t>Investicijų (ilgalaikio turto įsigijimo) finansavimo šaltiniai</t>
  </si>
  <si>
    <t xml:space="preserve">Ilgalaikio turto nusidėvėjimo (amortizacijos) sąnaudos </t>
  </si>
  <si>
    <t>Investicių grąža</t>
  </si>
  <si>
    <t xml:space="preserve">Savivaldybės, valstybės subsidijos, dotacijos* </t>
  </si>
  <si>
    <t>ES ir kitų fondų lėšos</t>
  </si>
  <si>
    <t xml:space="preserve">Paskolos investicijų projektams įgyvendinti* </t>
  </si>
  <si>
    <t>1.6.</t>
  </si>
  <si>
    <t>Priedas investicijoms į atsinaujinančių energijos šaltinių panaudojimą* (ATL)</t>
  </si>
  <si>
    <t>1.7.</t>
  </si>
  <si>
    <t>Kita*</t>
  </si>
  <si>
    <t>Investicijų finansavimo šaltinių lėšų panaudojimas</t>
  </si>
  <si>
    <t>Lėšos investicijų įgyvend., naujam įsigyti, atstatyti</t>
  </si>
  <si>
    <t xml:space="preserve">Paskolų, paimtų investicijų finansavimui, grąžinimas </t>
  </si>
  <si>
    <t>2017 m.</t>
  </si>
  <si>
    <t>2018 m.</t>
  </si>
  <si>
    <t xml:space="preserve">2019 m. </t>
  </si>
  <si>
    <t>Lėšų  panaudojimas, %</t>
  </si>
  <si>
    <t>Mini ekskavatorius</t>
  </si>
  <si>
    <t>Katilinės Nr. 2 priestato kapitalinis remontas</t>
  </si>
  <si>
    <t>Katilinės Nr.2 biokuro sandėlio stogo keitimo darbai</t>
  </si>
  <si>
    <t>Šilumos tinklų įrengimas naujų vartotojų pajungimui</t>
  </si>
  <si>
    <t>Betoninės aikštelės su lietaus nuvedimo sistema įrengimas katilinės Nr.2 teritorijoje</t>
  </si>
  <si>
    <t>Sandėlio statyba katilinės Nr. 2 teritorijoje</t>
  </si>
  <si>
    <t>Šilumos apskaitos prietaisų įrengimas ir pakeitimas vartotojams</t>
  </si>
  <si>
    <t>Vartotojų  šilumos kiekio skaičiavimo programos pirkimas</t>
  </si>
  <si>
    <t>Katilinėje Nr.1 šilumos gamybos įrenginių galios optimizavimas ir patalpų sutvarkymas po atliktų darbų</t>
  </si>
  <si>
    <t>Biokuro apskaitos pagal galiojančius teisės aktus bendrovės viduje programinės įrangos įsigyjimas</t>
  </si>
  <si>
    <t>2.1.17.</t>
  </si>
  <si>
    <t>2.1.18.</t>
  </si>
  <si>
    <t>Katilinės Nr.2 biokuro 5 MW galios katilo dūmavamzdžių kapitalinis remonras</t>
  </si>
  <si>
    <t>Katilinės Nr.2 biokuro katilų degimo produktų dūmsiurbio per kondensacinį ekonomaizerį keitimas</t>
  </si>
  <si>
    <t>2.1.20.</t>
  </si>
  <si>
    <t>Katilinės Nr.4 teritorijos apsauginės tvoros 207 m įrengimas</t>
  </si>
  <si>
    <t>Katilinės Nr.3 teritorijos apsauginės tvoros įrengimas</t>
  </si>
  <si>
    <t>2.1.22.</t>
  </si>
  <si>
    <t>2.1.23.</t>
  </si>
  <si>
    <t>2.1.24.</t>
  </si>
  <si>
    <t>2.1.26.</t>
  </si>
  <si>
    <t>Katilinės Nr.2 VŠK po 5 MW pakurų, ardynų kapitalinis remontas</t>
  </si>
  <si>
    <t>Katilinėje Nr.4 biokuro priėmimo aikštelės apie 160 m2 įrengimas ir biokuro sandėlio kapitalinis remontas</t>
  </si>
  <si>
    <t>2.1.27.</t>
  </si>
  <si>
    <t>Įrengimų atnaujinimas</t>
  </si>
  <si>
    <t>Smulkaus ilgalaikio turto įsigijimas ir atnaujinimas</t>
  </si>
  <si>
    <t>Lenvieji automobiliai</t>
  </si>
  <si>
    <t>Daugiafunkcijinio instaliacijos matuoklio (instaliacijos varža, įžeminimo varža, pereinamieji kontaktai) pirkimas</t>
  </si>
  <si>
    <t>Katilinėje Nr.2  4 ir 5 katilų procesų valdymo ir automatizacijos atnaujinimas, parametrų vizualizacijos įdiegimas operatorinėje.</t>
  </si>
  <si>
    <t>Katilinės Nr.1, siurblinės ir remonto dirbtuvių priešgaisrinės ir apsauginės signalizacijos įrengimas</t>
  </si>
  <si>
    <t>Šilumos kainoje nustatytos nusidėvėjimo sąnaudos</t>
  </si>
  <si>
    <t>Šilumos kainoje nustatyta investicijų grąža</t>
  </si>
  <si>
    <t>Kaimų katilinių  signalizacijos įrengimas su gedimų pranešimais į mobilius telefonus</t>
  </si>
  <si>
    <t>Administracinio pastato vėdinimo, inžinerinių ir informacinių sistemų įrengimas</t>
  </si>
  <si>
    <t>Automobilių  aikštelių grindinio įrengimo darbai</t>
  </si>
  <si>
    <t>Katilinėje Nr.4 rezervinio  katilo įrengimas</t>
  </si>
  <si>
    <t>Darbėnų katilinėje atvežto biokuro transportavimo i katilinės vidaus biokuro sandėlį transporterio keitimas</t>
  </si>
  <si>
    <t>2.1.9.</t>
  </si>
  <si>
    <t>2.1.10.</t>
  </si>
  <si>
    <t>2.1.14.</t>
  </si>
  <si>
    <t>2.1.19.</t>
  </si>
  <si>
    <t>2.1.21.</t>
  </si>
  <si>
    <t>2.1.25.</t>
  </si>
  <si>
    <t>2.1.28.</t>
  </si>
  <si>
    <t>2.1.29.</t>
  </si>
  <si>
    <t>2.1.30</t>
  </si>
  <si>
    <t>Magistralinės šilumos trasos rekonstrukcija (Savanorių g.) per parką (investicija atkelta iš 2016 m.)</t>
  </si>
  <si>
    <t>Šilumos trasa nuo katilinės Nr. 2 iki Vytauto g. 119 daugiabučio namo (investicija atkelta iš 2016 m.)</t>
  </si>
  <si>
    <t>2.1.31</t>
  </si>
  <si>
    <t>Magistralinių šilumos tinklų tarp kamerų 6006-6001 rekonstrukcija (investicija atkelta iš 2016 m.)</t>
  </si>
  <si>
    <t>Suskystintomis dujomis kūrenamų katilų (2 vnt. po 100 kW) įrengimas Darbėnų katilinėje</t>
  </si>
  <si>
    <t>SUDERINTA:</t>
  </si>
  <si>
    <t>Kretingos rajono savivaldybės tarybos</t>
  </si>
  <si>
    <t>2016 m. birželio 30 d. sprendimu Nr. T2-192</t>
  </si>
  <si>
    <t>(Kretingos rajono savivaldybės tarybos</t>
  </si>
  <si>
    <t>2016 m. gruodžio 22 d. sprendimo Nr. T2-327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</si>
</sst>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00"/>
    <numFmt numFmtId="166" formatCode="#,##0.000"/>
    <numFmt numFmtId="167" formatCode="0.0"/>
  </numFmts>
  <fonts count="16" x14ac:knownFonts="1">
    <font>
      <sz val="11"/>
      <color indexed="8"/>
      <name val="Calibri"/>
      <family val="2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sz val="12"/>
      <name val="Times New Roman Baltic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Calibri"/>
      <family val="2"/>
      <charset val="186"/>
    </font>
    <font>
      <sz val="14"/>
      <name val="Times New Roman"/>
      <family val="1"/>
      <charset val="186"/>
    </font>
    <font>
      <i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</cellStyleXfs>
  <cellXfs count="148">
    <xf numFmtId="0" fontId="0" fillId="0" borderId="0" xfId="0"/>
    <xf numFmtId="0" fontId="6" fillId="0" borderId="1" xfId="2" applyFont="1" applyFill="1" applyBorder="1" applyAlignment="1" applyProtection="1">
      <alignment horizontal="justify" vertical="center"/>
      <protection locked="0"/>
    </xf>
    <xf numFmtId="0" fontId="6" fillId="0" borderId="2" xfId="2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2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7" fillId="0" borderId="0" xfId="0" applyFont="1" applyFill="1" applyAlignment="1">
      <alignment horizontal="center"/>
    </xf>
    <xf numFmtId="0" fontId="4" fillId="0" borderId="0" xfId="0" applyFont="1" applyFill="1" applyAlignment="1"/>
    <xf numFmtId="0" fontId="7" fillId="0" borderId="2" xfId="0" applyFont="1" applyFill="1" applyBorder="1" applyAlignment="1">
      <alignment horizontal="justify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/>
    </xf>
    <xf numFmtId="164" fontId="6" fillId="0" borderId="4" xfId="0" applyNumberFormat="1" applyFont="1" applyFill="1" applyBorder="1" applyAlignment="1">
      <alignment vertical="center"/>
    </xf>
    <xf numFmtId="164" fontId="6" fillId="0" borderId="4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right" vertical="center"/>
    </xf>
    <xf numFmtId="165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2" xfId="0" applyNumberFormat="1" applyFont="1" applyFill="1" applyBorder="1" applyAlignment="1">
      <alignment horizontal="left" vertical="center" wrapText="1"/>
    </xf>
    <xf numFmtId="166" fontId="6" fillId="0" borderId="4" xfId="0" applyNumberFormat="1" applyFont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 vertical="center"/>
    </xf>
    <xf numFmtId="164" fontId="6" fillId="0" borderId="4" xfId="0" applyNumberFormat="1" applyFont="1" applyFill="1" applyBorder="1" applyAlignment="1">
      <alignment horizontal="right"/>
    </xf>
    <xf numFmtId="1" fontId="6" fillId="0" borderId="4" xfId="0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164" fontId="6" fillId="0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right" vertical="center"/>
    </xf>
    <xf numFmtId="2" fontId="6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justify" vertical="center"/>
    </xf>
    <xf numFmtId="0" fontId="7" fillId="0" borderId="2" xfId="0" applyFont="1" applyFill="1" applyBorder="1"/>
    <xf numFmtId="164" fontId="7" fillId="0" borderId="4" xfId="0" applyNumberFormat="1" applyFont="1" applyFill="1" applyBorder="1" applyAlignment="1">
      <alignment horizontal="center"/>
    </xf>
    <xf numFmtId="0" fontId="13" fillId="0" borderId="0" xfId="0" applyFont="1"/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right"/>
    </xf>
    <xf numFmtId="1" fontId="7" fillId="0" borderId="4" xfId="0" applyNumberFormat="1" applyFont="1" applyFill="1" applyBorder="1" applyAlignment="1">
      <alignment horizontal="righ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left" vertical="top" wrapText="1"/>
    </xf>
    <xf numFmtId="164" fontId="12" fillId="0" borderId="4" xfId="0" applyNumberFormat="1" applyFont="1" applyFill="1" applyBorder="1" applyAlignment="1">
      <alignment horizontal="center"/>
    </xf>
    <xf numFmtId="164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164" fontId="4" fillId="0" borderId="4" xfId="0" applyNumberFormat="1" applyFont="1" applyFill="1" applyBorder="1" applyAlignment="1">
      <alignment horizontal="center"/>
    </xf>
    <xf numFmtId="0" fontId="14" fillId="0" borderId="0" xfId="0" applyFont="1"/>
    <xf numFmtId="164" fontId="7" fillId="0" borderId="5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vertical="center"/>
    </xf>
    <xf numFmtId="167" fontId="6" fillId="0" borderId="4" xfId="0" applyNumberFormat="1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center" vertical="center"/>
    </xf>
    <xf numFmtId="167" fontId="15" fillId="2" borderId="4" xfId="0" applyNumberFormat="1" applyFont="1" applyFill="1" applyBorder="1" applyAlignment="1">
      <alignment horizontal="right" vertical="center"/>
    </xf>
    <xf numFmtId="2" fontId="15" fillId="2" borderId="4" xfId="0" applyNumberFormat="1" applyFont="1" applyFill="1" applyBorder="1" applyAlignment="1">
      <alignment horizontal="right" vertical="center"/>
    </xf>
    <xf numFmtId="1" fontId="15" fillId="2" borderId="4" xfId="0" applyNumberFormat="1" applyFont="1" applyFill="1" applyBorder="1" applyAlignment="1">
      <alignment horizontal="right" vertical="center"/>
    </xf>
    <xf numFmtId="0" fontId="15" fillId="2" borderId="2" xfId="0" applyFont="1" applyFill="1" applyBorder="1" applyAlignment="1">
      <alignment horizontal="justify" vertical="center"/>
    </xf>
    <xf numFmtId="0" fontId="13" fillId="2" borderId="0" xfId="0" applyFont="1" applyFill="1"/>
    <xf numFmtId="164" fontId="15" fillId="2" borderId="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2" borderId="0" xfId="0" applyFont="1" applyFill="1" applyAlignment="1">
      <alignment vertical="center"/>
    </xf>
    <xf numFmtId="167" fontId="15" fillId="2" borderId="4" xfId="0" applyNumberFormat="1" applyFont="1" applyFill="1" applyBorder="1" applyAlignment="1">
      <alignment horizontal="center" vertical="center"/>
    </xf>
    <xf numFmtId="2" fontId="15" fillId="2" borderId="4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167" fontId="6" fillId="0" borderId="4" xfId="0" applyNumberFormat="1" applyFont="1" applyFill="1" applyBorder="1" applyAlignment="1">
      <alignment vertical="center"/>
    </xf>
    <xf numFmtId="167" fontId="6" fillId="0" borderId="4" xfId="0" applyNumberFormat="1" applyFont="1" applyBorder="1" applyAlignment="1">
      <alignment horizontal="center" vertical="center"/>
    </xf>
    <xf numFmtId="167" fontId="12" fillId="0" borderId="4" xfId="0" applyNumberFormat="1" applyFont="1" applyFill="1" applyBorder="1" applyAlignment="1">
      <alignment horizontal="right"/>
    </xf>
    <xf numFmtId="167" fontId="6" fillId="0" borderId="4" xfId="0" applyNumberFormat="1" applyFont="1" applyBorder="1" applyAlignment="1">
      <alignment horizontal="right" vertical="center"/>
    </xf>
    <xf numFmtId="167" fontId="6" fillId="0" borderId="4" xfId="0" applyNumberFormat="1" applyFont="1" applyFill="1" applyBorder="1" applyAlignment="1">
      <alignment horizontal="right"/>
    </xf>
    <xf numFmtId="167" fontId="6" fillId="0" borderId="4" xfId="0" applyNumberFormat="1" applyFont="1" applyFill="1" applyBorder="1" applyAlignment="1">
      <alignment horizontal="center" vertical="center"/>
    </xf>
    <xf numFmtId="167" fontId="7" fillId="0" borderId="4" xfId="0" applyNumberFormat="1" applyFont="1" applyFill="1" applyBorder="1" applyAlignment="1">
      <alignment horizontal="center" vertical="center"/>
    </xf>
    <xf numFmtId="167" fontId="7" fillId="0" borderId="4" xfId="0" applyNumberFormat="1" applyFont="1" applyFill="1" applyBorder="1" applyAlignment="1">
      <alignment horizontal="center"/>
    </xf>
    <xf numFmtId="167" fontId="8" fillId="0" borderId="0" xfId="0" applyNumberFormat="1" applyFont="1"/>
    <xf numFmtId="167" fontId="12" fillId="0" borderId="4" xfId="0" applyNumberFormat="1" applyFont="1" applyFill="1" applyBorder="1" applyAlignment="1">
      <alignment horizontal="center"/>
    </xf>
    <xf numFmtId="167" fontId="6" fillId="0" borderId="4" xfId="0" applyNumberFormat="1" applyFont="1" applyFill="1" applyBorder="1"/>
    <xf numFmtId="167" fontId="7" fillId="0" borderId="4" xfId="0" applyNumberFormat="1" applyFont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justify" vertical="center"/>
    </xf>
    <xf numFmtId="164" fontId="7" fillId="3" borderId="4" xfId="0" applyNumberFormat="1" applyFont="1" applyFill="1" applyBorder="1" applyAlignment="1">
      <alignment horizontal="center" vertical="center"/>
    </xf>
    <xf numFmtId="167" fontId="7" fillId="3" borderId="4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0" xfId="0" applyFont="1" applyFill="1"/>
    <xf numFmtId="1" fontId="7" fillId="4" borderId="4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167" fontId="7" fillId="2" borderId="4" xfId="0" applyNumberFormat="1" applyFont="1" applyFill="1" applyBorder="1" applyAlignment="1">
      <alignment horizontal="center"/>
    </xf>
    <xf numFmtId="167" fontId="7" fillId="4" borderId="4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left" vertical="center" wrapText="1"/>
    </xf>
    <xf numFmtId="164" fontId="6" fillId="4" borderId="4" xfId="0" applyNumberFormat="1" applyFont="1" applyFill="1" applyBorder="1" applyAlignment="1">
      <alignment horizontal="right" vertical="center"/>
    </xf>
    <xf numFmtId="167" fontId="6" fillId="4" borderId="4" xfId="0" applyNumberFormat="1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13" fillId="4" borderId="0" xfId="0" applyFont="1" applyFill="1"/>
    <xf numFmtId="167" fontId="6" fillId="4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/>
    <xf numFmtId="0" fontId="7" fillId="4" borderId="4" xfId="0" applyFont="1" applyFill="1" applyBorder="1" applyAlignment="1">
      <alignment horizontal="right"/>
    </xf>
    <xf numFmtId="1" fontId="7" fillId="4" borderId="4" xfId="0" applyNumberFormat="1" applyFont="1" applyFill="1" applyBorder="1" applyAlignment="1">
      <alignment horizontal="right"/>
    </xf>
    <xf numFmtId="0" fontId="8" fillId="4" borderId="0" xfId="0" applyFont="1" applyFill="1"/>
    <xf numFmtId="167" fontId="4" fillId="4" borderId="4" xfId="0" applyNumberFormat="1" applyFont="1" applyFill="1" applyBorder="1" applyAlignment="1">
      <alignment horizontal="right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/>
    </xf>
    <xf numFmtId="167" fontId="7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1" fontId="6" fillId="4" borderId="4" xfId="0" applyNumberFormat="1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justify" vertical="center"/>
    </xf>
    <xf numFmtId="164" fontId="7" fillId="4" borderId="4" xfId="0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right"/>
    </xf>
    <xf numFmtId="1" fontId="6" fillId="4" borderId="4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vertical="center"/>
    </xf>
    <xf numFmtId="0" fontId="8" fillId="0" borderId="0" xfId="0" applyFont="1" applyFill="1" applyAlignment="1"/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justify" vertical="center"/>
    </xf>
    <xf numFmtId="0" fontId="10" fillId="0" borderId="8" xfId="0" applyFont="1" applyFill="1" applyBorder="1" applyAlignment="1">
      <alignment horizontal="justify" vertical="center"/>
    </xf>
    <xf numFmtId="0" fontId="9" fillId="0" borderId="2" xfId="0" applyFont="1" applyFill="1" applyBorder="1" applyAlignment="1">
      <alignment horizontal="justify" vertical="center"/>
    </xf>
    <xf numFmtId="0" fontId="9" fillId="0" borderId="6" xfId="0" applyFont="1" applyFill="1" applyBorder="1" applyAlignment="1">
      <alignment horizontal="justify" vertical="center"/>
    </xf>
    <xf numFmtId="0" fontId="9" fillId="0" borderId="3" xfId="0" applyFont="1" applyFill="1" applyBorder="1" applyAlignment="1">
      <alignment horizontal="justify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justify" vertical="center"/>
    </xf>
    <xf numFmtId="0" fontId="7" fillId="0" borderId="6" xfId="0" applyFont="1" applyFill="1" applyBorder="1" applyAlignment="1">
      <alignment horizontal="justify" vertical="center"/>
    </xf>
    <xf numFmtId="0" fontId="7" fillId="0" borderId="3" xfId="0" applyFont="1" applyFill="1" applyBorder="1" applyAlignment="1">
      <alignment horizontal="justify" vertical="center"/>
    </xf>
    <xf numFmtId="0" fontId="4" fillId="0" borderId="9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14" fillId="0" borderId="0" xfId="0" applyFont="1" applyAlignment="1">
      <alignment horizontal="right"/>
    </xf>
  </cellXfs>
  <cellStyles count="9">
    <cellStyle name="Įprastas" xfId="0" builtinId="0"/>
    <cellStyle name="Normal 2" xfId="1"/>
    <cellStyle name="Normal 2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30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7"/>
  <sheetViews>
    <sheetView zoomScale="75" zoomScaleNormal="75" workbookViewId="0">
      <selection activeCell="W20" sqref="W20"/>
    </sheetView>
  </sheetViews>
  <sheetFormatPr defaultRowHeight="15" x14ac:dyDescent="0.25"/>
  <cols>
    <col min="2" max="2" width="79.42578125" customWidth="1"/>
    <col min="3" max="3" width="12.85546875" customWidth="1"/>
    <col min="4" max="4" width="11.42578125" customWidth="1"/>
    <col min="5" max="5" width="13.7109375" customWidth="1"/>
    <col min="6" max="6" width="12.42578125" customWidth="1"/>
    <col min="7" max="7" width="11.140625" customWidth="1"/>
    <col min="8" max="8" width="12.7109375" customWidth="1"/>
    <col min="9" max="9" width="10.140625" customWidth="1"/>
    <col min="10" max="10" width="9.7109375" customWidth="1"/>
    <col min="11" max="11" width="11" customWidth="1"/>
    <col min="12" max="15" width="9.140625" hidden="1" customWidth="1"/>
    <col min="16" max="16" width="4" customWidth="1"/>
  </cols>
  <sheetData>
    <row r="2" spans="1:19" s="6" customFormat="1" ht="36.75" customHeight="1" x14ac:dyDescent="0.25">
      <c r="A2" s="132" t="s">
        <v>28</v>
      </c>
      <c r="B2" s="134" t="s">
        <v>0</v>
      </c>
      <c r="C2" s="136" t="s">
        <v>29</v>
      </c>
      <c r="D2" s="137"/>
      <c r="E2" s="138"/>
      <c r="F2" s="136" t="s">
        <v>30</v>
      </c>
      <c r="G2" s="137"/>
      <c r="H2" s="138"/>
      <c r="I2" s="139" t="s">
        <v>31</v>
      </c>
      <c r="J2" s="140"/>
      <c r="K2" s="141"/>
      <c r="L2" s="129" t="s">
        <v>32</v>
      </c>
      <c r="M2" s="130"/>
      <c r="N2" s="131"/>
      <c r="O2" s="127" t="s">
        <v>33</v>
      </c>
      <c r="Q2" s="124" t="s">
        <v>1</v>
      </c>
      <c r="R2" s="125"/>
      <c r="S2" s="126"/>
    </row>
    <row r="3" spans="1:19" s="6" customFormat="1" ht="17.25" customHeight="1" x14ac:dyDescent="0.25">
      <c r="A3" s="133"/>
      <c r="B3" s="135"/>
      <c r="C3" s="13" t="s">
        <v>47</v>
      </c>
      <c r="D3" s="13" t="s">
        <v>48</v>
      </c>
      <c r="E3" s="13" t="s">
        <v>49</v>
      </c>
      <c r="F3" s="13" t="s">
        <v>47</v>
      </c>
      <c r="G3" s="13" t="s">
        <v>48</v>
      </c>
      <c r="H3" s="13" t="s">
        <v>49</v>
      </c>
      <c r="I3" s="13" t="s">
        <v>47</v>
      </c>
      <c r="J3" s="13" t="s">
        <v>48</v>
      </c>
      <c r="K3" s="13" t="s">
        <v>49</v>
      </c>
      <c r="L3" s="13" t="s">
        <v>47</v>
      </c>
      <c r="M3" s="13" t="s">
        <v>48</v>
      </c>
      <c r="N3" s="13" t="s">
        <v>49</v>
      </c>
      <c r="O3" s="128"/>
      <c r="Q3" s="13" t="s">
        <v>47</v>
      </c>
      <c r="R3" s="13" t="s">
        <v>48</v>
      </c>
      <c r="S3" s="13" t="s">
        <v>49</v>
      </c>
    </row>
    <row r="4" spans="1:19" s="6" customFormat="1" ht="21" customHeight="1" x14ac:dyDescent="0.25">
      <c r="A4" s="88" t="s">
        <v>2</v>
      </c>
      <c r="B4" s="89" t="s">
        <v>34</v>
      </c>
      <c r="C4" s="90">
        <f t="shared" ref="C4:N4" si="0">C5+C8+C11+C14+C18+C21+C22</f>
        <v>26</v>
      </c>
      <c r="D4" s="91">
        <f t="shared" si="0"/>
        <v>0</v>
      </c>
      <c r="E4" s="91">
        <f t="shared" si="0"/>
        <v>0</v>
      </c>
      <c r="F4" s="91">
        <f t="shared" si="0"/>
        <v>0</v>
      </c>
      <c r="G4" s="91">
        <f t="shared" si="0"/>
        <v>552.29999999999995</v>
      </c>
      <c r="H4" s="91">
        <f t="shared" si="0"/>
        <v>0</v>
      </c>
      <c r="I4" s="91">
        <f t="shared" si="0"/>
        <v>0</v>
      </c>
      <c r="J4" s="91">
        <f t="shared" si="0"/>
        <v>0</v>
      </c>
      <c r="K4" s="91">
        <f t="shared" si="0"/>
        <v>0</v>
      </c>
      <c r="L4" s="90">
        <f t="shared" si="0"/>
        <v>0</v>
      </c>
      <c r="M4" s="90">
        <f t="shared" si="0"/>
        <v>0</v>
      </c>
      <c r="N4" s="90">
        <f t="shared" si="0"/>
        <v>0</v>
      </c>
      <c r="O4" s="88"/>
      <c r="P4" s="92"/>
      <c r="Q4" s="91">
        <f>Q5+Q8+Q11+Q14+Q18+Q21+Q22</f>
        <v>26</v>
      </c>
      <c r="R4" s="91">
        <f>R5+R8+R11+R14+R18+R21+R22</f>
        <v>552.29999999999995</v>
      </c>
      <c r="S4" s="91">
        <f>S5+S8+S11+S14+S18+S21+S22</f>
        <v>0</v>
      </c>
    </row>
    <row r="5" spans="1:19" s="6" customFormat="1" ht="14.1" customHeight="1" x14ac:dyDescent="0.25">
      <c r="A5" s="18" t="s">
        <v>3</v>
      </c>
      <c r="B5" s="19" t="s">
        <v>35</v>
      </c>
      <c r="C5" s="81">
        <f t="shared" ref="C5:O5" si="1">SUM(C6:C7)</f>
        <v>0</v>
      </c>
      <c r="D5" s="81">
        <f t="shared" si="1"/>
        <v>0</v>
      </c>
      <c r="E5" s="81">
        <f t="shared" si="1"/>
        <v>0</v>
      </c>
      <c r="F5" s="81">
        <f t="shared" si="1"/>
        <v>0</v>
      </c>
      <c r="G5" s="81">
        <f t="shared" si="1"/>
        <v>94.1</v>
      </c>
      <c r="H5" s="81">
        <f t="shared" si="1"/>
        <v>0</v>
      </c>
      <c r="I5" s="81">
        <f t="shared" si="1"/>
        <v>0</v>
      </c>
      <c r="J5" s="81">
        <f t="shared" si="1"/>
        <v>0</v>
      </c>
      <c r="K5" s="81">
        <f t="shared" si="1"/>
        <v>0</v>
      </c>
      <c r="L5" s="81">
        <f t="shared" si="1"/>
        <v>0</v>
      </c>
      <c r="M5" s="81">
        <f t="shared" si="1"/>
        <v>0</v>
      </c>
      <c r="N5" s="81">
        <f t="shared" si="1"/>
        <v>0</v>
      </c>
      <c r="O5" s="81">
        <f t="shared" si="1"/>
        <v>0</v>
      </c>
      <c r="Q5" s="81">
        <f>SUM(Q6:Q7)</f>
        <v>0</v>
      </c>
      <c r="R5" s="81">
        <f>SUM(R6:R7)</f>
        <v>94.1</v>
      </c>
      <c r="S5" s="81">
        <f>SUM(S6:S7)</f>
        <v>0</v>
      </c>
    </row>
    <row r="6" spans="1:19" s="6" customFormat="1" ht="30" customHeight="1" x14ac:dyDescent="0.25">
      <c r="A6" s="31"/>
      <c r="B6" s="29" t="s">
        <v>98</v>
      </c>
      <c r="C6" s="23"/>
      <c r="D6" s="23"/>
      <c r="E6" s="62"/>
      <c r="F6" s="23"/>
      <c r="G6" s="23">
        <v>57.9</v>
      </c>
      <c r="H6" s="23"/>
      <c r="I6" s="34"/>
      <c r="J6" s="34"/>
      <c r="K6" s="34"/>
      <c r="L6" s="41"/>
      <c r="M6" s="41"/>
      <c r="N6" s="40"/>
      <c r="O6" s="40"/>
      <c r="Q6" s="76"/>
      <c r="R6" s="76">
        <f>D6+G6+J6+M6</f>
        <v>57.9</v>
      </c>
      <c r="S6" s="76"/>
    </row>
    <row r="7" spans="1:19" s="6" customFormat="1" ht="33" customHeight="1" x14ac:dyDescent="0.25">
      <c r="A7" s="31"/>
      <c r="B7" s="29" t="s">
        <v>97</v>
      </c>
      <c r="C7" s="23"/>
      <c r="D7" s="23"/>
      <c r="E7" s="62"/>
      <c r="F7" s="23"/>
      <c r="G7" s="23">
        <v>36.200000000000003</v>
      </c>
      <c r="H7" s="23"/>
      <c r="I7" s="34"/>
      <c r="J7" s="34"/>
      <c r="K7" s="34"/>
      <c r="L7" s="41"/>
      <c r="M7" s="41"/>
      <c r="N7" s="40"/>
      <c r="O7" s="40"/>
      <c r="Q7" s="76"/>
      <c r="R7" s="76">
        <f>D7+G7+J7+M7</f>
        <v>36.200000000000003</v>
      </c>
      <c r="S7" s="76"/>
    </row>
    <row r="8" spans="1:19" s="6" customFormat="1" ht="14.1" customHeight="1" x14ac:dyDescent="0.25">
      <c r="A8" s="18" t="s">
        <v>4</v>
      </c>
      <c r="B8" s="43" t="s">
        <v>36</v>
      </c>
      <c r="C8" s="82">
        <f t="shared" ref="C8:N8" si="2">SUM(C9:C10)</f>
        <v>0</v>
      </c>
      <c r="D8" s="82">
        <f t="shared" si="2"/>
        <v>0</v>
      </c>
      <c r="E8" s="82">
        <f t="shared" si="2"/>
        <v>0</v>
      </c>
      <c r="F8" s="82">
        <f t="shared" si="2"/>
        <v>0</v>
      </c>
      <c r="G8" s="82">
        <f t="shared" si="2"/>
        <v>84.1</v>
      </c>
      <c r="H8" s="82">
        <f t="shared" si="2"/>
        <v>0</v>
      </c>
      <c r="I8" s="82">
        <f t="shared" si="2"/>
        <v>0</v>
      </c>
      <c r="J8" s="82">
        <f t="shared" si="2"/>
        <v>0</v>
      </c>
      <c r="K8" s="82">
        <f t="shared" si="2"/>
        <v>0</v>
      </c>
      <c r="L8" s="44">
        <f t="shared" si="2"/>
        <v>0</v>
      </c>
      <c r="M8" s="44">
        <f t="shared" si="2"/>
        <v>0</v>
      </c>
      <c r="N8" s="44">
        <f t="shared" si="2"/>
        <v>0</v>
      </c>
      <c r="O8" s="18"/>
      <c r="Q8" s="82">
        <f>SUM(Q9:Q10)</f>
        <v>0</v>
      </c>
      <c r="R8" s="82">
        <f>SUM(R9:R10)</f>
        <v>84.1</v>
      </c>
      <c r="S8" s="82">
        <f>SUM(S9:S10)</f>
        <v>0</v>
      </c>
    </row>
    <row r="9" spans="1:19" s="45" customFormat="1" ht="30.75" customHeight="1" x14ac:dyDescent="0.25">
      <c r="A9" s="31"/>
      <c r="B9" s="29" t="s">
        <v>98</v>
      </c>
      <c r="C9" s="23"/>
      <c r="D9" s="62"/>
      <c r="E9" s="62"/>
      <c r="F9" s="23"/>
      <c r="G9" s="62">
        <v>31.9</v>
      </c>
      <c r="H9" s="23"/>
      <c r="I9" s="33"/>
      <c r="J9" s="33"/>
      <c r="K9" s="23"/>
      <c r="L9" s="33"/>
      <c r="M9" s="33"/>
      <c r="N9" s="33"/>
      <c r="O9" s="23"/>
      <c r="Q9" s="76"/>
      <c r="R9" s="76">
        <f>D9+G9+J9+M9</f>
        <v>31.9</v>
      </c>
      <c r="S9" s="76"/>
    </row>
    <row r="10" spans="1:19" s="45" customFormat="1" ht="42" customHeight="1" x14ac:dyDescent="0.25">
      <c r="A10" s="31"/>
      <c r="B10" s="29" t="s">
        <v>97</v>
      </c>
      <c r="C10" s="23"/>
      <c r="D10" s="62"/>
      <c r="E10" s="62"/>
      <c r="F10" s="23"/>
      <c r="G10" s="62">
        <v>52.2</v>
      </c>
      <c r="H10" s="23"/>
      <c r="I10" s="33"/>
      <c r="J10" s="33"/>
      <c r="K10" s="23"/>
      <c r="L10" s="33"/>
      <c r="M10" s="33"/>
      <c r="N10" s="33"/>
      <c r="O10" s="23"/>
      <c r="Q10" s="76"/>
      <c r="R10" s="76">
        <f>D10+G10+J10+M10</f>
        <v>52.2</v>
      </c>
      <c r="S10" s="76"/>
    </row>
    <row r="11" spans="1:19" s="6" customFormat="1" ht="15.75" customHeight="1" x14ac:dyDescent="0.25">
      <c r="A11" s="18" t="s">
        <v>5</v>
      </c>
      <c r="B11" s="43" t="s">
        <v>37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9"/>
      <c r="O11" s="49"/>
      <c r="Q11" s="76"/>
      <c r="R11" s="76"/>
      <c r="S11" s="76"/>
    </row>
    <row r="12" spans="1:19" s="6" customFormat="1" ht="15.75" hidden="1" customHeight="1" x14ac:dyDescent="0.25">
      <c r="A12" s="18"/>
      <c r="B12" s="43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9"/>
      <c r="O12" s="49"/>
      <c r="Q12" s="76"/>
      <c r="R12" s="76">
        <f>D12+G12+J12+M12</f>
        <v>0</v>
      </c>
      <c r="S12" s="76">
        <f>E12+H12+K12+N12</f>
        <v>0</v>
      </c>
    </row>
    <row r="13" spans="1:19" s="6" customFormat="1" ht="15.75" hidden="1" customHeight="1" x14ac:dyDescent="0.25">
      <c r="A13" s="18"/>
      <c r="B13" s="43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9"/>
      <c r="O13" s="49"/>
      <c r="Q13" s="76"/>
      <c r="R13" s="76">
        <f>D13+G13+J13+M13</f>
        <v>0</v>
      </c>
      <c r="S13" s="76">
        <f>E13+H13+K13+N13</f>
        <v>0</v>
      </c>
    </row>
    <row r="14" spans="1:19" s="6" customFormat="1" ht="15.75" customHeight="1" x14ac:dyDescent="0.25">
      <c r="A14" s="18" t="s">
        <v>6</v>
      </c>
      <c r="B14" s="43" t="s">
        <v>38</v>
      </c>
      <c r="C14" s="82">
        <f t="shared" ref="C14:K14" si="3">C15+C16+C17</f>
        <v>0</v>
      </c>
      <c r="D14" s="82">
        <f t="shared" si="3"/>
        <v>0</v>
      </c>
      <c r="E14" s="82">
        <f t="shared" si="3"/>
        <v>0</v>
      </c>
      <c r="F14" s="82">
        <f t="shared" si="3"/>
        <v>0</v>
      </c>
      <c r="G14" s="82">
        <f t="shared" si="3"/>
        <v>276.10000000000002</v>
      </c>
      <c r="H14" s="82">
        <f t="shared" si="3"/>
        <v>0</v>
      </c>
      <c r="I14" s="82">
        <f t="shared" si="3"/>
        <v>0</v>
      </c>
      <c r="J14" s="82">
        <f t="shared" si="3"/>
        <v>0</v>
      </c>
      <c r="K14" s="82">
        <f t="shared" si="3"/>
        <v>0</v>
      </c>
      <c r="L14" s="48"/>
      <c r="M14" s="48"/>
      <c r="N14" s="49"/>
      <c r="O14" s="49"/>
      <c r="Q14" s="82">
        <f>Q15+Q16+Q17</f>
        <v>0</v>
      </c>
      <c r="R14" s="82">
        <f>R15+R16+R17</f>
        <v>276.10000000000002</v>
      </c>
      <c r="S14" s="82">
        <f>S15+S16+S17</f>
        <v>0</v>
      </c>
    </row>
    <row r="15" spans="1:19" s="6" customFormat="1" ht="32.25" customHeight="1" x14ac:dyDescent="0.25">
      <c r="A15" s="13"/>
      <c r="B15" s="29" t="s">
        <v>100</v>
      </c>
      <c r="C15" s="48"/>
      <c r="D15" s="48"/>
      <c r="E15" s="48"/>
      <c r="F15" s="48"/>
      <c r="G15" s="87">
        <v>98</v>
      </c>
      <c r="H15" s="48"/>
      <c r="I15" s="48"/>
      <c r="J15" s="48"/>
      <c r="K15" s="48"/>
      <c r="L15" s="48"/>
      <c r="M15" s="48"/>
      <c r="N15" s="49"/>
      <c r="O15" s="49"/>
      <c r="Q15" s="76"/>
      <c r="R15" s="76">
        <f>D15+G15+J15+M15</f>
        <v>98</v>
      </c>
      <c r="S15" s="76"/>
    </row>
    <row r="16" spans="1:19" s="6" customFormat="1" ht="36" customHeight="1" x14ac:dyDescent="0.25">
      <c r="A16" s="13"/>
      <c r="B16" s="29" t="s">
        <v>98</v>
      </c>
      <c r="C16" s="48"/>
      <c r="D16" s="48"/>
      <c r="E16" s="48"/>
      <c r="F16" s="48"/>
      <c r="G16" s="33">
        <v>89.8</v>
      </c>
      <c r="H16" s="48"/>
      <c r="I16" s="48"/>
      <c r="J16" s="48"/>
      <c r="K16" s="48"/>
      <c r="L16" s="48"/>
      <c r="M16" s="48"/>
      <c r="N16" s="49"/>
      <c r="O16" s="49"/>
      <c r="Q16" s="76"/>
      <c r="R16" s="76">
        <f>D16+G16+J16+M16</f>
        <v>89.8</v>
      </c>
      <c r="S16" s="76"/>
    </row>
    <row r="17" spans="1:19" s="6" customFormat="1" ht="36" customHeight="1" x14ac:dyDescent="0.25">
      <c r="A17" s="13"/>
      <c r="B17" s="29" t="s">
        <v>97</v>
      </c>
      <c r="C17" s="48"/>
      <c r="D17" s="48"/>
      <c r="E17" s="48"/>
      <c r="F17" s="48"/>
      <c r="G17" s="33">
        <v>88.3</v>
      </c>
      <c r="H17" s="48"/>
      <c r="I17" s="48"/>
      <c r="J17" s="48"/>
      <c r="K17" s="48"/>
      <c r="L17" s="48"/>
      <c r="M17" s="48"/>
      <c r="N17" s="49"/>
      <c r="O17" s="49"/>
      <c r="Q17" s="76"/>
      <c r="R17" s="76">
        <f>D17+G17+J17+M17</f>
        <v>88.3</v>
      </c>
      <c r="S17" s="76"/>
    </row>
    <row r="18" spans="1:19" s="6" customFormat="1" ht="15.75" customHeight="1" x14ac:dyDescent="0.25">
      <c r="A18" s="18" t="s">
        <v>7</v>
      </c>
      <c r="B18" s="43" t="s">
        <v>39</v>
      </c>
      <c r="C18" s="82">
        <f>C19+C20</f>
        <v>26</v>
      </c>
      <c r="D18" s="82">
        <f t="shared" ref="D18:K18" si="4">D19+D20</f>
        <v>0</v>
      </c>
      <c r="E18" s="82">
        <f t="shared" si="4"/>
        <v>0</v>
      </c>
      <c r="F18" s="82">
        <f t="shared" si="4"/>
        <v>0</v>
      </c>
      <c r="G18" s="82">
        <f t="shared" si="4"/>
        <v>98</v>
      </c>
      <c r="H18" s="82">
        <f t="shared" si="4"/>
        <v>0</v>
      </c>
      <c r="I18" s="82">
        <f t="shared" si="4"/>
        <v>0</v>
      </c>
      <c r="J18" s="82">
        <f t="shared" si="4"/>
        <v>0</v>
      </c>
      <c r="K18" s="82">
        <f t="shared" si="4"/>
        <v>0</v>
      </c>
      <c r="L18" s="82">
        <f>L19+L20</f>
        <v>0</v>
      </c>
      <c r="M18" s="82">
        <f>M19+M20</f>
        <v>0</v>
      </c>
      <c r="N18" s="82">
        <f>N19+N20</f>
        <v>0</v>
      </c>
      <c r="O18" s="18"/>
      <c r="Q18" s="86">
        <f>C18+F18+I18+L18</f>
        <v>26</v>
      </c>
      <c r="R18" s="86">
        <f>D18+G18+J18+M18</f>
        <v>98</v>
      </c>
      <c r="S18" s="86">
        <f>E18+H18+K18+N18</f>
        <v>0</v>
      </c>
    </row>
    <row r="19" spans="1:19" s="6" customFormat="1" ht="37.5" customHeight="1" x14ac:dyDescent="0.25">
      <c r="A19" s="18"/>
      <c r="B19" s="29" t="s">
        <v>100</v>
      </c>
      <c r="C19" s="18"/>
      <c r="D19" s="18"/>
      <c r="E19" s="18"/>
      <c r="F19" s="18"/>
      <c r="G19" s="62">
        <v>98</v>
      </c>
      <c r="H19" s="18"/>
      <c r="I19" s="18"/>
      <c r="J19" s="18"/>
      <c r="K19" s="18"/>
      <c r="L19" s="18"/>
      <c r="M19" s="18"/>
      <c r="N19" s="18"/>
      <c r="O19" s="18"/>
      <c r="Q19" s="76"/>
      <c r="R19" s="76">
        <f>D19+G19+J19+M19</f>
        <v>98</v>
      </c>
      <c r="S19" s="76"/>
    </row>
    <row r="20" spans="1:19" s="6" customFormat="1" ht="39" customHeight="1" x14ac:dyDescent="0.25">
      <c r="A20" s="18"/>
      <c r="B20" s="29" t="s">
        <v>101</v>
      </c>
      <c r="C20" s="62">
        <v>26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Q20" s="76">
        <f>C20+F20+I20+L20</f>
        <v>26</v>
      </c>
      <c r="R20" s="76"/>
      <c r="S20" s="76"/>
    </row>
    <row r="21" spans="1:19" s="6" customFormat="1" ht="36.75" hidden="1" customHeight="1" x14ac:dyDescent="0.25">
      <c r="A21" s="16" t="s">
        <v>40</v>
      </c>
      <c r="B21" s="12" t="s">
        <v>41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60"/>
      <c r="Q21" s="81"/>
      <c r="R21" s="81"/>
      <c r="S21" s="81"/>
    </row>
    <row r="22" spans="1:19" s="6" customFormat="1" ht="15.75" hidden="1" customHeight="1" x14ac:dyDescent="0.25">
      <c r="A22" s="18" t="s">
        <v>42</v>
      </c>
      <c r="B22" s="43" t="s">
        <v>43</v>
      </c>
      <c r="C22" s="33"/>
      <c r="D22" s="33"/>
      <c r="E22" s="33"/>
      <c r="F22" s="37"/>
      <c r="G22" s="37"/>
      <c r="H22" s="32"/>
      <c r="I22" s="32"/>
      <c r="J22" s="32"/>
      <c r="K22" s="50"/>
      <c r="L22" s="50"/>
      <c r="M22" s="50"/>
      <c r="N22" s="50"/>
      <c r="O22" s="50"/>
      <c r="Q22" s="76">
        <f>C22+F22+I22+L22</f>
        <v>0</v>
      </c>
      <c r="R22" s="76">
        <f>D22+G22+J22+M22</f>
        <v>0</v>
      </c>
      <c r="S22" s="76">
        <f>E22+H22+K22+N22</f>
        <v>0</v>
      </c>
    </row>
    <row r="23" spans="1:19" s="6" customFormat="1" ht="15.75" customHeight="1" x14ac:dyDescent="0.25">
      <c r="A23" s="88" t="s">
        <v>9</v>
      </c>
      <c r="B23" s="93" t="s">
        <v>45</v>
      </c>
      <c r="C23" s="90">
        <f>SUM(C24:C54)</f>
        <v>26</v>
      </c>
      <c r="D23" s="91">
        <f t="shared" ref="D23:K23" si="5">SUM(D24:D54)</f>
        <v>0</v>
      </c>
      <c r="E23" s="91">
        <f t="shared" si="5"/>
        <v>0</v>
      </c>
      <c r="F23" s="90">
        <f t="shared" si="5"/>
        <v>0</v>
      </c>
      <c r="G23" s="91">
        <f t="shared" si="5"/>
        <v>552.29999999999995</v>
      </c>
      <c r="H23" s="91">
        <f t="shared" si="5"/>
        <v>0</v>
      </c>
      <c r="I23" s="91">
        <f t="shared" si="5"/>
        <v>0</v>
      </c>
      <c r="J23" s="91">
        <f t="shared" si="5"/>
        <v>0</v>
      </c>
      <c r="K23" s="91">
        <f t="shared" si="5"/>
        <v>0</v>
      </c>
      <c r="L23" s="90">
        <f>SUM(L24:L50)</f>
        <v>0</v>
      </c>
      <c r="M23" s="90">
        <f>SUM(M24:M50)</f>
        <v>0</v>
      </c>
      <c r="N23" s="90">
        <f>SUM(N24:N50)</f>
        <v>0</v>
      </c>
      <c r="O23" s="90"/>
      <c r="P23" s="94"/>
      <c r="Q23" s="91">
        <f>SUM(Q24:Q54)</f>
        <v>26</v>
      </c>
      <c r="R23" s="91">
        <f>SUM(R24:R54)</f>
        <v>552.29999999999995</v>
      </c>
      <c r="S23" s="91">
        <f>SUM(S24:S54)</f>
        <v>0</v>
      </c>
    </row>
    <row r="24" spans="1:19" s="6" customFormat="1" ht="36" customHeight="1" x14ac:dyDescent="0.25">
      <c r="A24" s="31" t="s">
        <v>94</v>
      </c>
      <c r="B24" s="29" t="s">
        <v>101</v>
      </c>
      <c r="C24" s="62">
        <v>26</v>
      </c>
      <c r="D24" s="62"/>
      <c r="E24" s="62"/>
      <c r="F24" s="62"/>
      <c r="G24" s="62"/>
      <c r="H24" s="62"/>
      <c r="I24" s="79"/>
      <c r="J24" s="79"/>
      <c r="K24" s="79"/>
      <c r="L24" s="39"/>
      <c r="M24" s="39"/>
      <c r="N24" s="39"/>
      <c r="O24" s="56"/>
      <c r="Q24" s="76">
        <f t="shared" ref="Q24:R27" si="6">C24+F24+I24+L24</f>
        <v>26</v>
      </c>
      <c r="R24" s="76">
        <f t="shared" si="6"/>
        <v>0</v>
      </c>
      <c r="S24" s="76"/>
    </row>
    <row r="25" spans="1:19" s="6" customFormat="1" ht="35.25" customHeight="1" x14ac:dyDescent="0.25">
      <c r="A25" s="31" t="s">
        <v>95</v>
      </c>
      <c r="B25" s="29" t="s">
        <v>100</v>
      </c>
      <c r="C25" s="62"/>
      <c r="D25" s="62"/>
      <c r="E25" s="62"/>
      <c r="F25" s="62"/>
      <c r="G25" s="62">
        <v>196</v>
      </c>
      <c r="H25" s="62"/>
      <c r="I25" s="79"/>
      <c r="J25" s="79"/>
      <c r="K25" s="79"/>
      <c r="L25" s="39"/>
      <c r="M25" s="39"/>
      <c r="N25" s="39"/>
      <c r="O25" s="56"/>
      <c r="Q25" s="76"/>
      <c r="R25" s="76">
        <f t="shared" si="6"/>
        <v>196</v>
      </c>
      <c r="S25" s="76"/>
    </row>
    <row r="26" spans="1:19" s="6" customFormat="1" ht="39.75" customHeight="1" x14ac:dyDescent="0.25">
      <c r="A26" s="31" t="s">
        <v>96</v>
      </c>
      <c r="B26" s="29" t="s">
        <v>98</v>
      </c>
      <c r="C26" s="62"/>
      <c r="D26" s="62"/>
      <c r="E26" s="62"/>
      <c r="F26" s="62"/>
      <c r="G26" s="62">
        <v>179.6</v>
      </c>
      <c r="H26" s="62"/>
      <c r="I26" s="79"/>
      <c r="J26" s="79"/>
      <c r="K26" s="79"/>
      <c r="L26" s="39"/>
      <c r="M26" s="39"/>
      <c r="N26" s="39"/>
      <c r="O26" s="56"/>
      <c r="Q26" s="76"/>
      <c r="R26" s="76">
        <f t="shared" si="6"/>
        <v>179.6</v>
      </c>
      <c r="S26" s="76"/>
    </row>
    <row r="27" spans="1:19" s="6" customFormat="1" ht="32.25" customHeight="1" x14ac:dyDescent="0.25">
      <c r="A27" s="31" t="s">
        <v>99</v>
      </c>
      <c r="B27" s="29" t="s">
        <v>97</v>
      </c>
      <c r="C27" s="62"/>
      <c r="D27" s="62"/>
      <c r="E27" s="62"/>
      <c r="F27" s="62"/>
      <c r="G27" s="62">
        <v>176.7</v>
      </c>
      <c r="H27" s="62"/>
      <c r="I27" s="79"/>
      <c r="J27" s="79"/>
      <c r="K27" s="79"/>
      <c r="L27" s="39"/>
      <c r="M27" s="39"/>
      <c r="N27" s="39"/>
      <c r="O27" s="56"/>
      <c r="Q27" s="76"/>
      <c r="R27" s="76">
        <f t="shared" si="6"/>
        <v>176.7</v>
      </c>
      <c r="S27" s="76"/>
    </row>
  </sheetData>
  <mergeCells count="8">
    <mergeCell ref="Q2:S2"/>
    <mergeCell ref="O2:O3"/>
    <mergeCell ref="L2:N2"/>
    <mergeCell ref="A2:A3"/>
    <mergeCell ref="B2:B3"/>
    <mergeCell ref="C2:E2"/>
    <mergeCell ref="F2:H2"/>
    <mergeCell ref="I2:K2"/>
  </mergeCells>
  <pageMargins left="0.11811023622047245" right="0.11811023622047245" top="0.55118110236220474" bottom="0.15748031496062992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0"/>
  <sheetViews>
    <sheetView tabSelected="1" zoomScale="75" zoomScaleNormal="75" workbookViewId="0">
      <pane xSplit="2" ySplit="14" topLeftCell="C33" activePane="bottomRight" state="frozen"/>
      <selection pane="topRight" activeCell="C1" sqref="C1"/>
      <selection pane="bottomLeft" activeCell="A13" sqref="A13"/>
      <selection pane="bottomRight" activeCell="Q11" sqref="Q11:S11"/>
    </sheetView>
  </sheetViews>
  <sheetFormatPr defaultRowHeight="15" x14ac:dyDescent="0.25"/>
  <cols>
    <col min="1" max="1" width="9.140625" style="6"/>
    <col min="2" max="2" width="79.28515625" style="6" customWidth="1"/>
    <col min="3" max="4" width="11.140625" style="6" customWidth="1"/>
    <col min="5" max="5" width="15" style="6" customWidth="1"/>
    <col min="6" max="6" width="13.140625" style="6" customWidth="1"/>
    <col min="7" max="7" width="12.85546875" style="6" customWidth="1"/>
    <col min="8" max="8" width="12.42578125" style="6" customWidth="1"/>
    <col min="9" max="11" width="12.140625" style="6" customWidth="1"/>
    <col min="12" max="13" width="13.5703125" style="6" hidden="1" customWidth="1"/>
    <col min="14" max="14" width="14.28515625" style="6" hidden="1" customWidth="1"/>
    <col min="15" max="15" width="18.28515625" style="6" hidden="1" customWidth="1"/>
    <col min="16" max="16" width="3" style="6" customWidth="1"/>
    <col min="17" max="18" width="13.5703125" style="6" customWidth="1"/>
    <col min="19" max="19" width="14.28515625" style="6" customWidth="1"/>
    <col min="20" max="20" width="9.140625" style="6" customWidth="1"/>
    <col min="21" max="16384" width="9.140625" style="6"/>
  </cols>
  <sheetData>
    <row r="1" spans="1:19" ht="14.1" customHeight="1" x14ac:dyDescent="0.25">
      <c r="A1" s="11"/>
      <c r="B1" s="11"/>
      <c r="C1" s="11"/>
      <c r="D1" s="11"/>
      <c r="E1" s="11"/>
      <c r="F1" s="11"/>
      <c r="G1" s="11"/>
      <c r="H1" s="11"/>
      <c r="I1" s="11" t="s">
        <v>102</v>
      </c>
      <c r="J1" s="11"/>
      <c r="K1" s="11"/>
      <c r="L1" s="11"/>
      <c r="M1" s="11"/>
      <c r="N1" s="11"/>
      <c r="O1" s="11"/>
    </row>
    <row r="2" spans="1:19" ht="14.1" customHeight="1" x14ac:dyDescent="0.25">
      <c r="A2" s="11"/>
      <c r="B2" s="11"/>
      <c r="C2" s="11"/>
      <c r="D2" s="11"/>
      <c r="E2" s="11"/>
      <c r="F2" s="11"/>
      <c r="G2" s="11"/>
      <c r="H2" s="11"/>
      <c r="I2" s="11" t="s">
        <v>103</v>
      </c>
      <c r="J2" s="11"/>
      <c r="K2" s="11"/>
      <c r="L2" s="11"/>
      <c r="M2" s="11"/>
      <c r="N2" s="11"/>
      <c r="O2" s="11"/>
    </row>
    <row r="3" spans="1:19" ht="14.1" customHeight="1" x14ac:dyDescent="0.25">
      <c r="A3" s="11"/>
      <c r="B3" s="11"/>
      <c r="C3" s="11"/>
      <c r="D3" s="11"/>
      <c r="E3" s="11"/>
      <c r="F3" s="11"/>
      <c r="G3" s="11"/>
      <c r="H3" s="11"/>
      <c r="I3" s="11" t="s">
        <v>104</v>
      </c>
      <c r="J3" s="11"/>
      <c r="K3" s="11"/>
      <c r="L3" s="11"/>
      <c r="M3" s="11"/>
      <c r="N3" s="11"/>
      <c r="O3" s="11"/>
    </row>
    <row r="4" spans="1:19" ht="14.1" customHeight="1" x14ac:dyDescent="0.25">
      <c r="A4" s="7"/>
      <c r="B4" s="7"/>
      <c r="C4" s="7"/>
      <c r="D4" s="7"/>
      <c r="E4" s="7"/>
      <c r="F4" s="7"/>
      <c r="G4" s="7"/>
      <c r="H4" s="7"/>
      <c r="I4" s="11" t="s">
        <v>105</v>
      </c>
      <c r="J4" s="123"/>
      <c r="K4" s="123"/>
      <c r="L4" s="8"/>
      <c r="M4" s="8"/>
      <c r="N4" s="146" t="s">
        <v>24</v>
      </c>
      <c r="O4" s="146"/>
      <c r="Q4" s="8"/>
      <c r="R4" s="8"/>
    </row>
    <row r="5" spans="1:19" ht="15" customHeight="1" x14ac:dyDescent="0.25">
      <c r="A5" s="9"/>
      <c r="B5" s="7"/>
      <c r="C5" s="7"/>
      <c r="D5" s="7"/>
      <c r="E5" s="7"/>
      <c r="F5" s="7"/>
      <c r="G5" s="7"/>
      <c r="H5" s="7"/>
      <c r="I5" s="9" t="s">
        <v>106</v>
      </c>
      <c r="J5" s="7"/>
      <c r="K5" s="7"/>
      <c r="L5" s="7"/>
      <c r="M5" s="7"/>
      <c r="N5" s="7"/>
      <c r="O5" s="7"/>
      <c r="Q5" s="7"/>
      <c r="R5" s="7"/>
      <c r="S5" s="7"/>
    </row>
    <row r="6" spans="1:19" ht="23.25" customHeight="1" x14ac:dyDescent="0.25">
      <c r="A6" s="143" t="s">
        <v>25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</row>
    <row r="7" spans="1:19" ht="0.75" customHeight="1" x14ac:dyDescent="0.25">
      <c r="A7" s="10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Q7" s="7"/>
      <c r="R7" s="7"/>
      <c r="S7" s="7"/>
    </row>
    <row r="8" spans="1:19" ht="13.5" hidden="1" customHeight="1" x14ac:dyDescent="0.25">
      <c r="A8" s="144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</row>
    <row r="9" spans="1:19" ht="14.1" hidden="1" customHeight="1" x14ac:dyDescent="0.25">
      <c r="A9" s="145" t="s">
        <v>26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</row>
    <row r="10" spans="1:19" ht="14.1" hidden="1" customHeight="1" x14ac:dyDescent="0.25">
      <c r="A10" s="11" t="s">
        <v>27</v>
      </c>
      <c r="B10" s="11"/>
      <c r="C10" s="11"/>
      <c r="D10" s="11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Q10" s="7"/>
      <c r="R10" s="7"/>
      <c r="S10" s="7"/>
    </row>
    <row r="11" spans="1:19" ht="36.75" customHeight="1" x14ac:dyDescent="0.25">
      <c r="A11" s="132" t="s">
        <v>28</v>
      </c>
      <c r="B11" s="134" t="s">
        <v>0</v>
      </c>
      <c r="C11" s="139" t="s">
        <v>29</v>
      </c>
      <c r="D11" s="140"/>
      <c r="E11" s="141"/>
      <c r="F11" s="139" t="s">
        <v>30</v>
      </c>
      <c r="G11" s="140"/>
      <c r="H11" s="141"/>
      <c r="I11" s="139" t="s">
        <v>31</v>
      </c>
      <c r="J11" s="140"/>
      <c r="K11" s="141"/>
      <c r="L11" s="129" t="s">
        <v>32</v>
      </c>
      <c r="M11" s="130"/>
      <c r="N11" s="131"/>
      <c r="O11" s="127" t="s">
        <v>33</v>
      </c>
      <c r="Q11" s="124" t="s">
        <v>1</v>
      </c>
      <c r="R11" s="125"/>
      <c r="S11" s="126"/>
    </row>
    <row r="12" spans="1:19" ht="17.25" customHeight="1" x14ac:dyDescent="0.25">
      <c r="A12" s="133"/>
      <c r="B12" s="135"/>
      <c r="C12" s="13" t="s">
        <v>47</v>
      </c>
      <c r="D12" s="13" t="s">
        <v>48</v>
      </c>
      <c r="E12" s="13" t="s">
        <v>49</v>
      </c>
      <c r="F12" s="13" t="s">
        <v>47</v>
      </c>
      <c r="G12" s="13" t="s">
        <v>48</v>
      </c>
      <c r="H12" s="13" t="s">
        <v>49</v>
      </c>
      <c r="I12" s="13" t="s">
        <v>47</v>
      </c>
      <c r="J12" s="13" t="s">
        <v>48</v>
      </c>
      <c r="K12" s="13" t="s">
        <v>49</v>
      </c>
      <c r="L12" s="13" t="s">
        <v>47</v>
      </c>
      <c r="M12" s="13" t="s">
        <v>48</v>
      </c>
      <c r="N12" s="13" t="s">
        <v>49</v>
      </c>
      <c r="O12" s="128"/>
      <c r="Q12" s="13" t="s">
        <v>47</v>
      </c>
      <c r="R12" s="13" t="s">
        <v>48</v>
      </c>
      <c r="S12" s="13" t="s">
        <v>49</v>
      </c>
    </row>
    <row r="13" spans="1:19" ht="14.1" customHeight="1" x14ac:dyDescent="0.25">
      <c r="A13" s="14">
        <v>1</v>
      </c>
      <c r="B13" s="15">
        <v>2</v>
      </c>
      <c r="C13" s="14">
        <v>3</v>
      </c>
      <c r="D13" s="14">
        <v>4</v>
      </c>
      <c r="E13" s="14">
        <v>5</v>
      </c>
      <c r="F13" s="14">
        <v>6</v>
      </c>
      <c r="G13" s="14">
        <v>7</v>
      </c>
      <c r="H13" s="14">
        <v>8</v>
      </c>
      <c r="I13" s="14">
        <v>9</v>
      </c>
      <c r="J13" s="14">
        <v>10</v>
      </c>
      <c r="K13" s="14">
        <v>11</v>
      </c>
      <c r="L13" s="14">
        <v>12</v>
      </c>
      <c r="M13" s="14">
        <v>13</v>
      </c>
      <c r="N13" s="14">
        <v>14</v>
      </c>
      <c r="O13" s="14">
        <v>15</v>
      </c>
      <c r="Q13" s="14"/>
      <c r="R13" s="14"/>
      <c r="S13" s="14"/>
    </row>
    <row r="14" spans="1:19" ht="21" customHeight="1" x14ac:dyDescent="0.25">
      <c r="A14" s="16" t="s">
        <v>2</v>
      </c>
      <c r="B14" s="12" t="s">
        <v>34</v>
      </c>
      <c r="C14" s="17">
        <f t="shared" ref="C14:N14" si="0">C16+C34+C52+C55+C59+C63+C64</f>
        <v>266.74700000000001</v>
      </c>
      <c r="D14" s="81">
        <f t="shared" si="0"/>
        <v>248.6</v>
      </c>
      <c r="E14" s="81">
        <f t="shared" si="0"/>
        <v>428</v>
      </c>
      <c r="F14" s="17">
        <f t="shared" si="0"/>
        <v>71.253</v>
      </c>
      <c r="G14" s="81">
        <f t="shared" si="0"/>
        <v>593.6</v>
      </c>
      <c r="H14" s="81">
        <f t="shared" si="0"/>
        <v>14.5</v>
      </c>
      <c r="I14" s="81">
        <f t="shared" si="0"/>
        <v>26.2</v>
      </c>
      <c r="J14" s="81">
        <f t="shared" si="0"/>
        <v>1.2</v>
      </c>
      <c r="K14" s="81">
        <f t="shared" si="0"/>
        <v>1.2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97"/>
      <c r="Q14" s="81">
        <f>Q15+Q33+Q52+Q55+Q59+Q63+Q64</f>
        <v>399.76800000000003</v>
      </c>
      <c r="R14" s="81">
        <f>R15+R33+R52+R55+R59+R63+R64</f>
        <v>926.0680000000001</v>
      </c>
      <c r="S14" s="81">
        <f>S15+S33+S52+S55+S59+S63+S64</f>
        <v>573.76800000000003</v>
      </c>
    </row>
    <row r="15" spans="1:19" s="70" customFormat="1" ht="19.5" customHeight="1" x14ac:dyDescent="0.25">
      <c r="A15" s="63"/>
      <c r="B15" s="67" t="s">
        <v>81</v>
      </c>
      <c r="C15" s="72">
        <v>153.72300000000001</v>
      </c>
      <c r="D15" s="72">
        <v>153.72300000000001</v>
      </c>
      <c r="E15" s="73">
        <v>153.72300000000001</v>
      </c>
      <c r="F15" s="73">
        <v>65.320999999999998</v>
      </c>
      <c r="G15" s="73">
        <f>65.321+G31+G32</f>
        <v>159.42099999999999</v>
      </c>
      <c r="H15" s="73">
        <v>65.320999999999998</v>
      </c>
      <c r="I15" s="73">
        <v>1.1100000000000001</v>
      </c>
      <c r="J15" s="73">
        <v>1.1100000000000001</v>
      </c>
      <c r="K15" s="73">
        <v>1.1100000000000001</v>
      </c>
      <c r="L15" s="69"/>
      <c r="M15" s="69"/>
      <c r="N15" s="69"/>
      <c r="O15" s="63"/>
      <c r="P15" s="71"/>
      <c r="Q15" s="72">
        <f>C15+F15+I15+L15</f>
        <v>220.15400000000002</v>
      </c>
      <c r="R15" s="72">
        <f>D15+G15+J15+M15</f>
        <v>314.25400000000002</v>
      </c>
      <c r="S15" s="72">
        <f>E15+H15+K15+N15</f>
        <v>220.15400000000002</v>
      </c>
    </row>
    <row r="16" spans="1:19" ht="14.1" customHeight="1" x14ac:dyDescent="0.25">
      <c r="A16" s="18" t="s">
        <v>3</v>
      </c>
      <c r="B16" s="19" t="s">
        <v>35</v>
      </c>
      <c r="C16" s="81">
        <f t="shared" ref="C16:K16" si="1">SUM(C17:C32)</f>
        <v>143</v>
      </c>
      <c r="D16" s="81">
        <f t="shared" si="1"/>
        <v>151.5</v>
      </c>
      <c r="E16" s="81">
        <f t="shared" si="1"/>
        <v>153</v>
      </c>
      <c r="F16" s="81">
        <f t="shared" si="1"/>
        <v>49.1</v>
      </c>
      <c r="G16" s="81">
        <f t="shared" si="1"/>
        <v>127.8</v>
      </c>
      <c r="H16" s="81">
        <f t="shared" si="1"/>
        <v>14.5</v>
      </c>
      <c r="I16" s="81">
        <f t="shared" si="1"/>
        <v>26.2</v>
      </c>
      <c r="J16" s="81">
        <f t="shared" si="1"/>
        <v>1.2</v>
      </c>
      <c r="K16" s="81">
        <f t="shared" si="1"/>
        <v>1.2</v>
      </c>
      <c r="L16" s="17">
        <f>SUM(L17:L30)</f>
        <v>0</v>
      </c>
      <c r="M16" s="17">
        <f>SUM(M17:M30)</f>
        <v>0</v>
      </c>
      <c r="N16" s="17">
        <f>SUM(N17:N30)</f>
        <v>0</v>
      </c>
      <c r="O16" s="16">
        <f>SUM(N17:O29)</f>
        <v>0</v>
      </c>
      <c r="Q16" s="81">
        <f>SUM(Q17:Q32)</f>
        <v>218.29999999999998</v>
      </c>
      <c r="R16" s="81">
        <f>SUM(R17:R32)</f>
        <v>280.5</v>
      </c>
      <c r="S16" s="81">
        <f>SUM(S17:S32)</f>
        <v>168.7</v>
      </c>
    </row>
    <row r="17" spans="1:19" ht="14.1" customHeight="1" x14ac:dyDescent="0.25">
      <c r="A17" s="20"/>
      <c r="B17" s="21" t="s">
        <v>51</v>
      </c>
      <c r="C17" s="22"/>
      <c r="D17" s="22"/>
      <c r="E17" s="22"/>
      <c r="F17" s="75">
        <v>35</v>
      </c>
      <c r="G17" s="62"/>
      <c r="H17" s="62"/>
      <c r="I17" s="76"/>
      <c r="J17" s="20"/>
      <c r="K17" s="20"/>
      <c r="L17" s="20"/>
      <c r="M17" s="20"/>
      <c r="N17" s="20"/>
      <c r="O17" s="24"/>
      <c r="Q17" s="76">
        <f>C17+F17+I17+L17</f>
        <v>35</v>
      </c>
      <c r="R17" s="76">
        <f>D17+G17+J17+M17</f>
        <v>0</v>
      </c>
      <c r="S17" s="76">
        <f>E17+H17+K17+N17</f>
        <v>0</v>
      </c>
    </row>
    <row r="18" spans="1:19" ht="14.1" customHeight="1" x14ac:dyDescent="0.25">
      <c r="A18" s="24"/>
      <c r="B18" s="1" t="s">
        <v>57</v>
      </c>
      <c r="C18" s="23"/>
      <c r="D18" s="23"/>
      <c r="E18" s="23"/>
      <c r="F18" s="62">
        <f>F75</f>
        <v>4.5999999999999996</v>
      </c>
      <c r="G18" s="62">
        <f>G75</f>
        <v>5.2</v>
      </c>
      <c r="H18" s="62">
        <f>H75</f>
        <v>5</v>
      </c>
      <c r="I18" s="76"/>
      <c r="J18" s="20"/>
      <c r="K18" s="20"/>
      <c r="L18" s="20"/>
      <c r="M18" s="20"/>
      <c r="N18" s="20"/>
      <c r="O18" s="24"/>
      <c r="Q18" s="76">
        <f t="shared" ref="Q18:Q29" si="2">C18+F18+I18+L18</f>
        <v>4.5999999999999996</v>
      </c>
      <c r="R18" s="76">
        <f t="shared" ref="R18:R29" si="3">D18+G18+J18+M18</f>
        <v>5.2</v>
      </c>
      <c r="S18" s="76">
        <f t="shared" ref="S18:S29" si="4">E18+H18+K18+N18</f>
        <v>5</v>
      </c>
    </row>
    <row r="19" spans="1:19" ht="14.1" customHeight="1" x14ac:dyDescent="0.25">
      <c r="A19" s="20"/>
      <c r="B19" s="2" t="s">
        <v>58</v>
      </c>
      <c r="C19" s="23"/>
      <c r="D19" s="23"/>
      <c r="E19" s="23"/>
      <c r="F19" s="62"/>
      <c r="G19" s="62"/>
      <c r="H19" s="62"/>
      <c r="I19" s="62">
        <v>25</v>
      </c>
      <c r="J19" s="20"/>
      <c r="K19" s="20"/>
      <c r="L19" s="20"/>
      <c r="M19" s="20"/>
      <c r="N19" s="20"/>
      <c r="O19" s="20"/>
      <c r="Q19" s="76">
        <f t="shared" si="2"/>
        <v>25</v>
      </c>
      <c r="R19" s="76">
        <f t="shared" si="3"/>
        <v>0</v>
      </c>
      <c r="S19" s="76">
        <f t="shared" si="4"/>
        <v>0</v>
      </c>
    </row>
    <row r="20" spans="1:19" ht="14.1" customHeight="1" x14ac:dyDescent="0.25">
      <c r="A20" s="20"/>
      <c r="B20" s="2" t="s">
        <v>72</v>
      </c>
      <c r="C20" s="62">
        <v>20</v>
      </c>
      <c r="D20" s="62">
        <v>45</v>
      </c>
      <c r="E20" s="62">
        <v>65</v>
      </c>
      <c r="F20" s="23"/>
      <c r="G20" s="23"/>
      <c r="H20" s="23"/>
      <c r="I20" s="23"/>
      <c r="J20" s="20"/>
      <c r="K20" s="20"/>
      <c r="L20" s="20"/>
      <c r="M20" s="20"/>
      <c r="N20" s="20"/>
      <c r="O20" s="20"/>
      <c r="Q20" s="76">
        <f t="shared" ref="Q20:S21" si="5">C20+F20+I20+L20</f>
        <v>20</v>
      </c>
      <c r="R20" s="76">
        <f t="shared" si="5"/>
        <v>45</v>
      </c>
      <c r="S20" s="76">
        <f t="shared" si="5"/>
        <v>65</v>
      </c>
    </row>
    <row r="21" spans="1:19" ht="14.1" customHeight="1" x14ac:dyDescent="0.25">
      <c r="A21" s="20"/>
      <c r="B21" s="2" t="s">
        <v>63</v>
      </c>
      <c r="C21" s="62"/>
      <c r="D21" s="62">
        <v>20</v>
      </c>
      <c r="E21" s="62"/>
      <c r="F21" s="23"/>
      <c r="G21" s="23"/>
      <c r="H21" s="23"/>
      <c r="I21" s="23"/>
      <c r="J21" s="20"/>
      <c r="K21" s="20"/>
      <c r="L21" s="20"/>
      <c r="M21" s="20"/>
      <c r="N21" s="20"/>
      <c r="O21" s="20"/>
      <c r="Q21" s="76">
        <f t="shared" si="5"/>
        <v>0</v>
      </c>
      <c r="R21" s="76">
        <f t="shared" si="5"/>
        <v>20</v>
      </c>
      <c r="S21" s="76">
        <f t="shared" si="5"/>
        <v>0</v>
      </c>
    </row>
    <row r="22" spans="1:19" ht="34.5" customHeight="1" x14ac:dyDescent="0.25">
      <c r="A22" s="24"/>
      <c r="B22" s="29" t="s">
        <v>64</v>
      </c>
      <c r="C22" s="77"/>
      <c r="D22" s="77"/>
      <c r="E22" s="62">
        <v>8</v>
      </c>
      <c r="F22" s="27"/>
      <c r="G22" s="27"/>
      <c r="H22" s="24"/>
      <c r="I22" s="24"/>
      <c r="J22" s="24"/>
      <c r="K22" s="24"/>
      <c r="L22" s="24"/>
      <c r="M22" s="24"/>
      <c r="N22" s="30"/>
      <c r="O22" s="24"/>
      <c r="Q22" s="76">
        <f t="shared" si="2"/>
        <v>0</v>
      </c>
      <c r="R22" s="76">
        <f t="shared" si="3"/>
        <v>0</v>
      </c>
      <c r="S22" s="76">
        <f t="shared" si="4"/>
        <v>8</v>
      </c>
    </row>
    <row r="23" spans="1:19" ht="33" customHeight="1" x14ac:dyDescent="0.25">
      <c r="A23" s="31"/>
      <c r="B23" s="29" t="s">
        <v>73</v>
      </c>
      <c r="C23" s="62">
        <v>15</v>
      </c>
      <c r="D23" s="62">
        <v>15</v>
      </c>
      <c r="E23" s="62"/>
      <c r="F23" s="33"/>
      <c r="G23" s="33"/>
      <c r="H23" s="33"/>
      <c r="I23" s="33"/>
      <c r="J23" s="33"/>
      <c r="K23" s="33"/>
      <c r="L23" s="33"/>
      <c r="M23" s="33"/>
      <c r="N23" s="33"/>
      <c r="O23" s="35"/>
      <c r="Q23" s="76">
        <f t="shared" si="2"/>
        <v>15</v>
      </c>
      <c r="R23" s="76">
        <f t="shared" si="3"/>
        <v>15</v>
      </c>
      <c r="S23" s="76">
        <f t="shared" si="4"/>
        <v>0</v>
      </c>
    </row>
    <row r="24" spans="1:19" ht="32.25" customHeight="1" x14ac:dyDescent="0.25">
      <c r="A24" s="37"/>
      <c r="B24" s="29" t="s">
        <v>87</v>
      </c>
      <c r="C24" s="62"/>
      <c r="D24" s="62">
        <v>8.5</v>
      </c>
      <c r="E24" s="62"/>
      <c r="F24" s="32"/>
      <c r="G24" s="32"/>
      <c r="H24" s="34"/>
      <c r="I24" s="32"/>
      <c r="J24" s="32"/>
      <c r="K24" s="34"/>
      <c r="L24" s="35"/>
      <c r="M24" s="35"/>
      <c r="N24" s="34"/>
      <c r="O24" s="35"/>
      <c r="Q24" s="76">
        <f t="shared" si="2"/>
        <v>0</v>
      </c>
      <c r="R24" s="76">
        <f t="shared" si="3"/>
        <v>8.5</v>
      </c>
      <c r="S24" s="76">
        <f t="shared" si="4"/>
        <v>0</v>
      </c>
    </row>
    <row r="25" spans="1:19" ht="17.25" customHeight="1" x14ac:dyDescent="0.25">
      <c r="A25" s="37"/>
      <c r="B25" s="38" t="s">
        <v>52</v>
      </c>
      <c r="C25" s="78">
        <v>30</v>
      </c>
      <c r="D25" s="78">
        <v>33</v>
      </c>
      <c r="E25" s="78"/>
      <c r="F25" s="32"/>
      <c r="G25" s="32"/>
      <c r="H25" s="34"/>
      <c r="I25" s="32"/>
      <c r="J25" s="32"/>
      <c r="K25" s="34"/>
      <c r="L25" s="35"/>
      <c r="M25" s="35"/>
      <c r="N25" s="34"/>
      <c r="O25" s="35"/>
      <c r="Q25" s="76">
        <f t="shared" si="2"/>
        <v>30</v>
      </c>
      <c r="R25" s="76">
        <f t="shared" si="3"/>
        <v>33</v>
      </c>
      <c r="S25" s="76">
        <f t="shared" si="4"/>
        <v>0</v>
      </c>
    </row>
    <row r="26" spans="1:19" ht="26.25" customHeight="1" x14ac:dyDescent="0.25">
      <c r="A26" s="37"/>
      <c r="B26" s="5" t="s">
        <v>53</v>
      </c>
      <c r="C26" s="62">
        <v>30</v>
      </c>
      <c r="D26" s="78"/>
      <c r="E26" s="78"/>
      <c r="F26" s="79"/>
      <c r="G26" s="79"/>
      <c r="H26" s="79"/>
      <c r="I26" s="79"/>
      <c r="J26" s="79"/>
      <c r="K26" s="79"/>
      <c r="L26" s="35"/>
      <c r="M26" s="35"/>
      <c r="N26" s="34"/>
      <c r="O26" s="35"/>
      <c r="Q26" s="76">
        <f t="shared" si="2"/>
        <v>30</v>
      </c>
      <c r="R26" s="76">
        <f t="shared" si="3"/>
        <v>0</v>
      </c>
      <c r="S26" s="76">
        <f t="shared" si="4"/>
        <v>0</v>
      </c>
    </row>
    <row r="27" spans="1:19" ht="16.5" customHeight="1" x14ac:dyDescent="0.25">
      <c r="A27" s="37"/>
      <c r="B27" s="29" t="s">
        <v>77</v>
      </c>
      <c r="C27" s="62">
        <v>18</v>
      </c>
      <c r="D27" s="62"/>
      <c r="E27" s="62"/>
      <c r="F27" s="62"/>
      <c r="G27" s="62">
        <v>19</v>
      </c>
      <c r="H27" s="79"/>
      <c r="I27" s="79"/>
      <c r="J27" s="79"/>
      <c r="K27" s="79"/>
      <c r="L27" s="35"/>
      <c r="M27" s="35"/>
      <c r="N27" s="34"/>
      <c r="O27" s="35"/>
      <c r="Q27" s="76">
        <f t="shared" si="2"/>
        <v>18</v>
      </c>
      <c r="R27" s="76">
        <f t="shared" si="3"/>
        <v>19</v>
      </c>
      <c r="S27" s="76">
        <f t="shared" si="4"/>
        <v>0</v>
      </c>
    </row>
    <row r="28" spans="1:19" ht="14.1" customHeight="1" x14ac:dyDescent="0.25">
      <c r="A28" s="31"/>
      <c r="B28" s="29" t="s">
        <v>75</v>
      </c>
      <c r="C28" s="62">
        <v>15</v>
      </c>
      <c r="D28" s="62">
        <v>15</v>
      </c>
      <c r="E28" s="62">
        <v>15</v>
      </c>
      <c r="F28" s="62">
        <v>5</v>
      </c>
      <c r="G28" s="62">
        <v>5</v>
      </c>
      <c r="H28" s="62">
        <v>5</v>
      </c>
      <c r="I28" s="79"/>
      <c r="J28" s="79"/>
      <c r="K28" s="80"/>
      <c r="L28" s="32"/>
      <c r="M28" s="32"/>
      <c r="N28" s="32"/>
      <c r="O28" s="40"/>
      <c r="Q28" s="76">
        <f t="shared" si="2"/>
        <v>20</v>
      </c>
      <c r="R28" s="76">
        <f t="shared" si="3"/>
        <v>20</v>
      </c>
      <c r="S28" s="76">
        <f t="shared" si="4"/>
        <v>20</v>
      </c>
    </row>
    <row r="29" spans="1:19" ht="18.75" customHeight="1" x14ac:dyDescent="0.25">
      <c r="A29" s="31"/>
      <c r="B29" s="29" t="s">
        <v>76</v>
      </c>
      <c r="C29" s="62">
        <v>15</v>
      </c>
      <c r="D29" s="62">
        <v>15</v>
      </c>
      <c r="E29" s="62">
        <v>15</v>
      </c>
      <c r="F29" s="62">
        <v>4.5</v>
      </c>
      <c r="G29" s="62">
        <v>4.5</v>
      </c>
      <c r="H29" s="62">
        <v>4.5</v>
      </c>
      <c r="I29" s="79">
        <v>1.2</v>
      </c>
      <c r="J29" s="79">
        <v>1.2</v>
      </c>
      <c r="K29" s="79">
        <v>1.2</v>
      </c>
      <c r="L29" s="41"/>
      <c r="M29" s="41"/>
      <c r="N29" s="40"/>
      <c r="O29" s="40"/>
      <c r="Q29" s="76">
        <f t="shared" si="2"/>
        <v>20.7</v>
      </c>
      <c r="R29" s="76">
        <f t="shared" si="3"/>
        <v>20.7</v>
      </c>
      <c r="S29" s="76">
        <f t="shared" si="4"/>
        <v>20.7</v>
      </c>
    </row>
    <row r="30" spans="1:19" ht="40.5" customHeight="1" x14ac:dyDescent="0.25">
      <c r="A30" s="31"/>
      <c r="B30" s="29" t="s">
        <v>79</v>
      </c>
      <c r="C30" s="23"/>
      <c r="D30" s="23"/>
      <c r="E30" s="62">
        <v>50</v>
      </c>
      <c r="F30" s="23"/>
      <c r="G30" s="23"/>
      <c r="H30" s="23"/>
      <c r="I30" s="34"/>
      <c r="J30" s="34"/>
      <c r="K30" s="34"/>
      <c r="L30" s="41"/>
      <c r="M30" s="41"/>
      <c r="N30" s="40"/>
      <c r="O30" s="40"/>
      <c r="Q30" s="76">
        <f t="shared" ref="Q30:S32" si="6">C30+F30+I30+L30</f>
        <v>0</v>
      </c>
      <c r="R30" s="76">
        <f t="shared" si="6"/>
        <v>0</v>
      </c>
      <c r="S30" s="76">
        <f t="shared" si="6"/>
        <v>50</v>
      </c>
    </row>
    <row r="31" spans="1:19" ht="30" customHeight="1" x14ac:dyDescent="0.25">
      <c r="A31" s="31"/>
      <c r="B31" s="29" t="s">
        <v>98</v>
      </c>
      <c r="C31" s="23"/>
      <c r="D31" s="23"/>
      <c r="E31" s="62"/>
      <c r="F31" s="23"/>
      <c r="G31" s="23">
        <v>57.9</v>
      </c>
      <c r="H31" s="23"/>
      <c r="I31" s="34"/>
      <c r="J31" s="34"/>
      <c r="K31" s="34"/>
      <c r="L31" s="41"/>
      <c r="M31" s="41"/>
      <c r="N31" s="40"/>
      <c r="O31" s="40"/>
      <c r="P31" s="7"/>
      <c r="Q31" s="80">
        <f t="shared" si="6"/>
        <v>0</v>
      </c>
      <c r="R31" s="80">
        <f t="shared" si="6"/>
        <v>57.9</v>
      </c>
      <c r="S31" s="80">
        <f t="shared" si="6"/>
        <v>0</v>
      </c>
    </row>
    <row r="32" spans="1:19" ht="33" customHeight="1" x14ac:dyDescent="0.25">
      <c r="A32" s="31"/>
      <c r="B32" s="29" t="s">
        <v>97</v>
      </c>
      <c r="C32" s="23"/>
      <c r="D32" s="23"/>
      <c r="E32" s="62"/>
      <c r="F32" s="23"/>
      <c r="G32" s="23">
        <v>36.200000000000003</v>
      </c>
      <c r="H32" s="23"/>
      <c r="I32" s="34"/>
      <c r="J32" s="34"/>
      <c r="K32" s="34"/>
      <c r="L32" s="41"/>
      <c r="M32" s="41"/>
      <c r="N32" s="40"/>
      <c r="O32" s="40"/>
      <c r="P32" s="7"/>
      <c r="Q32" s="80">
        <f t="shared" si="6"/>
        <v>0</v>
      </c>
      <c r="R32" s="80">
        <f t="shared" si="6"/>
        <v>36.200000000000003</v>
      </c>
      <c r="S32" s="80">
        <f t="shared" si="6"/>
        <v>0</v>
      </c>
    </row>
    <row r="33" spans="1:19" s="70" customFormat="1" ht="20.25" customHeight="1" x14ac:dyDescent="0.25">
      <c r="A33" s="63"/>
      <c r="B33" s="67" t="s">
        <v>82</v>
      </c>
      <c r="C33" s="64">
        <v>97.966999999999999</v>
      </c>
      <c r="D33" s="64">
        <v>97.966999999999999</v>
      </c>
      <c r="E33" s="64">
        <v>97.966999999999999</v>
      </c>
      <c r="F33" s="64">
        <v>52.692999999999998</v>
      </c>
      <c r="G33" s="64">
        <f>52.693+G50+G51</f>
        <v>136.79300000000001</v>
      </c>
      <c r="H33" s="64">
        <v>52.692999999999998</v>
      </c>
      <c r="I33" s="64">
        <v>2.9540000000000002</v>
      </c>
      <c r="J33" s="64">
        <v>2.9540000000000002</v>
      </c>
      <c r="K33" s="64">
        <v>2.9540000000000002</v>
      </c>
      <c r="L33" s="65"/>
      <c r="M33" s="65"/>
      <c r="N33" s="66"/>
      <c r="O33" s="66"/>
      <c r="P33" s="68"/>
      <c r="Q33" s="72">
        <f t="shared" ref="Q33:Q65" si="7">C33+F33+I33+L33</f>
        <v>153.614</v>
      </c>
      <c r="R33" s="72">
        <f>D33+G33+J33+M33</f>
        <v>237.714</v>
      </c>
      <c r="S33" s="72">
        <f>E33+H33+K33+N33</f>
        <v>153.614</v>
      </c>
    </row>
    <row r="34" spans="1:19" ht="14.1" customHeight="1" x14ac:dyDescent="0.25">
      <c r="A34" s="18" t="s">
        <v>4</v>
      </c>
      <c r="B34" s="43" t="s">
        <v>36</v>
      </c>
      <c r="C34" s="44">
        <f>SUM(C35:C51)</f>
        <v>97.747</v>
      </c>
      <c r="D34" s="82">
        <f t="shared" ref="D34:K34" si="8">SUM(D35:D51)</f>
        <v>97.1</v>
      </c>
      <c r="E34" s="82">
        <f t="shared" si="8"/>
        <v>75</v>
      </c>
      <c r="F34" s="44">
        <f t="shared" si="8"/>
        <v>22.152999999999999</v>
      </c>
      <c r="G34" s="98">
        <f t="shared" si="8"/>
        <v>91.7</v>
      </c>
      <c r="H34" s="82">
        <f t="shared" si="8"/>
        <v>0</v>
      </c>
      <c r="I34" s="82">
        <f t="shared" si="8"/>
        <v>0</v>
      </c>
      <c r="J34" s="82">
        <f t="shared" si="8"/>
        <v>0</v>
      </c>
      <c r="K34" s="82">
        <f t="shared" si="8"/>
        <v>0</v>
      </c>
      <c r="L34" s="44">
        <f>SUM(L36:L49)</f>
        <v>0</v>
      </c>
      <c r="M34" s="44">
        <f>SUM(M36:M49)</f>
        <v>0</v>
      </c>
      <c r="N34" s="44">
        <f>SUM(N36:N49)</f>
        <v>0</v>
      </c>
      <c r="O34" s="18"/>
      <c r="Q34" s="82">
        <f>SUM(Q35:Q51)</f>
        <v>119.9</v>
      </c>
      <c r="R34" s="98">
        <f>SUM(R35:R51)</f>
        <v>188.8</v>
      </c>
      <c r="S34" s="82">
        <f>SUM(S35:S51)</f>
        <v>75</v>
      </c>
    </row>
    <row r="35" spans="1:19" ht="20.25" customHeight="1" x14ac:dyDescent="0.25">
      <c r="A35" s="31"/>
      <c r="B35" s="42" t="s">
        <v>84</v>
      </c>
      <c r="C35" s="22">
        <f>C68</f>
        <v>12.285</v>
      </c>
      <c r="D35" s="22"/>
      <c r="E35" s="22"/>
      <c r="F35" s="22">
        <f>F68</f>
        <v>7.2149999999999999</v>
      </c>
      <c r="G35" s="61"/>
      <c r="H35" s="61"/>
      <c r="I35" s="61"/>
      <c r="J35" s="61"/>
      <c r="K35" s="61"/>
      <c r="L35" s="22">
        <f>L71</f>
        <v>0</v>
      </c>
      <c r="M35" s="22">
        <f>M71</f>
        <v>0</v>
      </c>
      <c r="N35" s="22">
        <f>N71</f>
        <v>0</v>
      </c>
      <c r="O35" s="40"/>
      <c r="Q35" s="76">
        <f>C35+F35+I35+L35</f>
        <v>19.5</v>
      </c>
      <c r="R35" s="76">
        <f>D35+G35+J35+M35</f>
        <v>0</v>
      </c>
      <c r="S35" s="76">
        <f>E35+H35+K35+N35</f>
        <v>0</v>
      </c>
    </row>
    <row r="36" spans="1:19" s="45" customFormat="1" ht="14.1" customHeight="1" x14ac:dyDescent="0.25">
      <c r="A36" s="31"/>
      <c r="B36" s="3" t="s">
        <v>54</v>
      </c>
      <c r="C36" s="23"/>
      <c r="D36" s="23"/>
      <c r="E36" s="23"/>
      <c r="F36" s="62">
        <f>F71</f>
        <v>8.5</v>
      </c>
      <c r="G36" s="62">
        <f>G71</f>
        <v>7.6</v>
      </c>
      <c r="H36" s="79"/>
      <c r="I36" s="79"/>
      <c r="J36" s="32"/>
      <c r="K36" s="36"/>
      <c r="L36" s="36"/>
      <c r="M36" s="36"/>
      <c r="N36" s="35"/>
      <c r="O36" s="35"/>
      <c r="Q36" s="76">
        <f t="shared" si="7"/>
        <v>8.5</v>
      </c>
      <c r="R36" s="76">
        <f t="shared" ref="R36:R65" si="9">D36+G36+J36+M36</f>
        <v>7.6</v>
      </c>
      <c r="S36" s="76">
        <f t="shared" ref="S36:S65" si="10">E36+H36+K36+N36</f>
        <v>0</v>
      </c>
    </row>
    <row r="37" spans="1:19" s="45" customFormat="1" ht="14.1" customHeight="1" x14ac:dyDescent="0.25">
      <c r="A37" s="31"/>
      <c r="B37" s="2" t="s">
        <v>58</v>
      </c>
      <c r="C37" s="23"/>
      <c r="D37" s="23"/>
      <c r="E37" s="23"/>
      <c r="F37" s="62"/>
      <c r="G37" s="62"/>
      <c r="H37" s="79"/>
      <c r="I37" s="79"/>
      <c r="J37" s="32"/>
      <c r="K37" s="36"/>
      <c r="L37" s="36"/>
      <c r="M37" s="36"/>
      <c r="N37" s="35"/>
      <c r="O37" s="35"/>
      <c r="Q37" s="76">
        <f t="shared" si="7"/>
        <v>0</v>
      </c>
      <c r="R37" s="76"/>
      <c r="S37" s="76"/>
    </row>
    <row r="38" spans="1:19" s="45" customFormat="1" ht="14.1" customHeight="1" x14ac:dyDescent="0.25">
      <c r="A38" s="31"/>
      <c r="B38" s="46" t="s">
        <v>55</v>
      </c>
      <c r="C38" s="62">
        <v>14</v>
      </c>
      <c r="D38" s="62">
        <v>4</v>
      </c>
      <c r="E38" s="62"/>
      <c r="F38" s="32"/>
      <c r="G38" s="32"/>
      <c r="H38" s="34"/>
      <c r="I38" s="32"/>
      <c r="J38" s="32"/>
      <c r="K38" s="34"/>
      <c r="L38" s="36"/>
      <c r="M38" s="36"/>
      <c r="N38" s="34"/>
      <c r="O38" s="35"/>
      <c r="Q38" s="76">
        <f t="shared" si="7"/>
        <v>14</v>
      </c>
      <c r="R38" s="76">
        <f t="shared" si="9"/>
        <v>4</v>
      </c>
      <c r="S38" s="76">
        <f t="shared" si="10"/>
        <v>0</v>
      </c>
    </row>
    <row r="39" spans="1:19" s="45" customFormat="1" ht="14.1" customHeight="1" x14ac:dyDescent="0.25">
      <c r="A39" s="31"/>
      <c r="B39" s="42" t="s">
        <v>85</v>
      </c>
      <c r="C39" s="23">
        <f>C74</f>
        <v>10.962</v>
      </c>
      <c r="D39" s="40"/>
      <c r="E39" s="40"/>
      <c r="F39" s="23">
        <f t="shared" ref="F39:N39" si="11">F74</f>
        <v>6.4379999999999997</v>
      </c>
      <c r="G39" s="40"/>
      <c r="H39" s="40"/>
      <c r="I39" s="40"/>
      <c r="J39" s="40"/>
      <c r="K39" s="40"/>
      <c r="L39" s="23">
        <f t="shared" si="11"/>
        <v>0</v>
      </c>
      <c r="M39" s="23">
        <f t="shared" si="11"/>
        <v>0</v>
      </c>
      <c r="N39" s="23">
        <f t="shared" si="11"/>
        <v>0</v>
      </c>
      <c r="O39" s="35"/>
      <c r="Q39" s="76">
        <f t="shared" si="7"/>
        <v>17.399999999999999</v>
      </c>
      <c r="R39" s="76">
        <f t="shared" si="9"/>
        <v>0</v>
      </c>
      <c r="S39" s="76">
        <f t="shared" si="10"/>
        <v>0</v>
      </c>
    </row>
    <row r="40" spans="1:19" s="45" customFormat="1" ht="33.75" customHeight="1" x14ac:dyDescent="0.25">
      <c r="A40" s="31"/>
      <c r="B40" s="4" t="s">
        <v>60</v>
      </c>
      <c r="C40" s="62">
        <v>18</v>
      </c>
      <c r="D40" s="62"/>
      <c r="E40" s="23"/>
      <c r="F40" s="33"/>
      <c r="G40" s="33"/>
      <c r="H40" s="23"/>
      <c r="I40" s="33"/>
      <c r="J40" s="33"/>
      <c r="K40" s="23"/>
      <c r="L40" s="33"/>
      <c r="M40" s="33"/>
      <c r="N40" s="33"/>
      <c r="O40" s="23"/>
      <c r="Q40" s="76">
        <f t="shared" ref="Q40:Q46" si="12">C40+F40+I40+L40</f>
        <v>18</v>
      </c>
      <c r="R40" s="76">
        <f t="shared" ref="R40:R46" si="13">D40+G40+J40+M40</f>
        <v>0</v>
      </c>
      <c r="S40" s="76">
        <f t="shared" ref="S40:S46" si="14">E40+H40+K40+N40</f>
        <v>0</v>
      </c>
    </row>
    <row r="41" spans="1:19" s="45" customFormat="1" ht="14.1" customHeight="1" x14ac:dyDescent="0.25">
      <c r="A41" s="31"/>
      <c r="B41" s="29" t="s">
        <v>67</v>
      </c>
      <c r="C41" s="62">
        <v>4</v>
      </c>
      <c r="D41" s="23"/>
      <c r="E41" s="23"/>
      <c r="F41" s="33"/>
      <c r="G41" s="33"/>
      <c r="H41" s="23"/>
      <c r="I41" s="33"/>
      <c r="J41" s="33"/>
      <c r="K41" s="23"/>
      <c r="L41" s="33"/>
      <c r="M41" s="33"/>
      <c r="N41" s="33"/>
      <c r="O41" s="23"/>
      <c r="Q41" s="76">
        <f t="shared" si="12"/>
        <v>4</v>
      </c>
      <c r="R41" s="76">
        <f t="shared" si="13"/>
        <v>0</v>
      </c>
      <c r="S41" s="76">
        <f t="shared" si="14"/>
        <v>0</v>
      </c>
    </row>
    <row r="42" spans="1:19" s="45" customFormat="1" ht="14.1" customHeight="1" x14ac:dyDescent="0.25">
      <c r="A42" s="31"/>
      <c r="B42" s="29" t="s">
        <v>66</v>
      </c>
      <c r="C42" s="23"/>
      <c r="D42" s="62">
        <v>9</v>
      </c>
      <c r="E42" s="62"/>
      <c r="F42" s="33"/>
      <c r="G42" s="33"/>
      <c r="H42" s="23"/>
      <c r="I42" s="33"/>
      <c r="J42" s="33"/>
      <c r="K42" s="23"/>
      <c r="L42" s="33"/>
      <c r="M42" s="33"/>
      <c r="N42" s="33"/>
      <c r="O42" s="23"/>
      <c r="Q42" s="76">
        <f t="shared" si="12"/>
        <v>0</v>
      </c>
      <c r="R42" s="76">
        <f t="shared" si="13"/>
        <v>9</v>
      </c>
      <c r="S42" s="76">
        <f t="shared" si="14"/>
        <v>0</v>
      </c>
    </row>
    <row r="43" spans="1:19" s="45" customFormat="1" ht="14.1" customHeight="1" x14ac:dyDescent="0.25">
      <c r="A43" s="31"/>
      <c r="B43" s="29" t="s">
        <v>86</v>
      </c>
      <c r="C43" s="23"/>
      <c r="D43" s="62"/>
      <c r="E43" s="62">
        <v>30</v>
      </c>
      <c r="F43" s="33"/>
      <c r="G43" s="33"/>
      <c r="H43" s="23"/>
      <c r="I43" s="33"/>
      <c r="J43" s="33"/>
      <c r="K43" s="23"/>
      <c r="L43" s="33"/>
      <c r="M43" s="33"/>
      <c r="N43" s="33"/>
      <c r="O43" s="23"/>
      <c r="Q43" s="76">
        <f t="shared" si="12"/>
        <v>0</v>
      </c>
      <c r="R43" s="76">
        <f t="shared" si="13"/>
        <v>0</v>
      </c>
      <c r="S43" s="76">
        <f t="shared" si="14"/>
        <v>30</v>
      </c>
    </row>
    <row r="44" spans="1:19" s="45" customFormat="1" ht="37.5" customHeight="1" x14ac:dyDescent="0.25">
      <c r="A44" s="31"/>
      <c r="B44" s="29" t="s">
        <v>78</v>
      </c>
      <c r="C44" s="23"/>
      <c r="D44" s="62">
        <v>1.1000000000000001</v>
      </c>
      <c r="E44" s="23"/>
      <c r="F44" s="23"/>
      <c r="G44" s="23"/>
      <c r="H44" s="23"/>
      <c r="I44" s="33"/>
      <c r="J44" s="33"/>
      <c r="K44" s="23"/>
      <c r="L44" s="33"/>
      <c r="M44" s="33"/>
      <c r="N44" s="33"/>
      <c r="O44" s="23"/>
      <c r="Q44" s="76">
        <f t="shared" si="12"/>
        <v>0</v>
      </c>
      <c r="R44" s="76">
        <f t="shared" si="13"/>
        <v>1.1000000000000001</v>
      </c>
      <c r="S44" s="76">
        <f t="shared" si="14"/>
        <v>0</v>
      </c>
    </row>
    <row r="45" spans="1:19" s="45" customFormat="1" ht="35.25" customHeight="1" x14ac:dyDescent="0.25">
      <c r="A45" s="31"/>
      <c r="B45" s="29" t="s">
        <v>80</v>
      </c>
      <c r="C45" s="62">
        <v>9.5</v>
      </c>
      <c r="D45" s="23"/>
      <c r="E45" s="23"/>
      <c r="F45" s="23"/>
      <c r="G45" s="23"/>
      <c r="H45" s="23"/>
      <c r="I45" s="33"/>
      <c r="J45" s="33"/>
      <c r="K45" s="23"/>
      <c r="L45" s="33"/>
      <c r="M45" s="33"/>
      <c r="N45" s="33"/>
      <c r="O45" s="23"/>
      <c r="Q45" s="76">
        <f t="shared" si="12"/>
        <v>9.5</v>
      </c>
      <c r="R45" s="76">
        <f t="shared" si="13"/>
        <v>0</v>
      </c>
      <c r="S45" s="76">
        <f t="shared" si="14"/>
        <v>0</v>
      </c>
    </row>
    <row r="46" spans="1:19" s="45" customFormat="1" ht="21.75" customHeight="1" x14ac:dyDescent="0.25">
      <c r="A46" s="31"/>
      <c r="B46" s="29" t="s">
        <v>83</v>
      </c>
      <c r="C46" s="62">
        <v>4</v>
      </c>
      <c r="D46" s="62">
        <v>8</v>
      </c>
      <c r="E46" s="23"/>
      <c r="F46" s="23"/>
      <c r="G46" s="23"/>
      <c r="H46" s="23"/>
      <c r="I46" s="33"/>
      <c r="J46" s="33"/>
      <c r="K46" s="23"/>
      <c r="L46" s="33"/>
      <c r="M46" s="33"/>
      <c r="N46" s="33"/>
      <c r="O46" s="23"/>
      <c r="Q46" s="76">
        <f t="shared" si="12"/>
        <v>4</v>
      </c>
      <c r="R46" s="76">
        <f t="shared" si="13"/>
        <v>8</v>
      </c>
      <c r="S46" s="76">
        <f t="shared" si="14"/>
        <v>0</v>
      </c>
    </row>
    <row r="47" spans="1:19" s="45" customFormat="1" ht="18" customHeight="1" x14ac:dyDescent="0.25">
      <c r="A47" s="31"/>
      <c r="B47" s="38" t="s">
        <v>52</v>
      </c>
      <c r="C47" s="62">
        <v>25</v>
      </c>
      <c r="D47" s="62"/>
      <c r="E47" s="23"/>
      <c r="F47" s="23"/>
      <c r="G47" s="23"/>
      <c r="H47" s="23"/>
      <c r="I47" s="33"/>
      <c r="J47" s="33"/>
      <c r="K47" s="23"/>
      <c r="L47" s="33"/>
      <c r="M47" s="33"/>
      <c r="N47" s="33"/>
      <c r="O47" s="23"/>
      <c r="Q47" s="76">
        <f t="shared" ref="Q47:S49" si="15">C47+F47+I47+L47</f>
        <v>25</v>
      </c>
      <c r="R47" s="76">
        <f t="shared" si="15"/>
        <v>0</v>
      </c>
      <c r="S47" s="76">
        <f t="shared" si="15"/>
        <v>0</v>
      </c>
    </row>
    <row r="48" spans="1:19" s="45" customFormat="1" ht="39.75" customHeight="1" x14ac:dyDescent="0.25">
      <c r="A48" s="31"/>
      <c r="B48" s="4" t="s">
        <v>59</v>
      </c>
      <c r="C48" s="23"/>
      <c r="D48" s="62">
        <v>25</v>
      </c>
      <c r="E48" s="62">
        <v>45</v>
      </c>
      <c r="F48" s="23"/>
      <c r="G48" s="23"/>
      <c r="H48" s="23"/>
      <c r="I48" s="33"/>
      <c r="J48" s="33"/>
      <c r="K48" s="23"/>
      <c r="L48" s="33"/>
      <c r="M48" s="33"/>
      <c r="N48" s="33"/>
      <c r="O48" s="23"/>
      <c r="Q48" s="76">
        <f>C48+F48+I48+L48</f>
        <v>0</v>
      </c>
      <c r="R48" s="76">
        <f>D48+G48+J48+M48</f>
        <v>25</v>
      </c>
      <c r="S48" s="76">
        <f>E48+H48+K48+N48</f>
        <v>45</v>
      </c>
    </row>
    <row r="49" spans="1:19" s="45" customFormat="1" ht="13.5" customHeight="1" x14ac:dyDescent="0.25">
      <c r="A49" s="31"/>
      <c r="B49" s="47" t="s">
        <v>56</v>
      </c>
      <c r="C49" s="23"/>
      <c r="D49" s="62">
        <v>50</v>
      </c>
      <c r="E49" s="62"/>
      <c r="F49" s="23"/>
      <c r="G49" s="23"/>
      <c r="H49" s="23"/>
      <c r="I49" s="33"/>
      <c r="J49" s="33"/>
      <c r="K49" s="23"/>
      <c r="L49" s="33"/>
      <c r="M49" s="33"/>
      <c r="N49" s="33"/>
      <c r="O49" s="23"/>
      <c r="Q49" s="76">
        <f t="shared" si="15"/>
        <v>0</v>
      </c>
      <c r="R49" s="76">
        <f t="shared" si="15"/>
        <v>50</v>
      </c>
      <c r="S49" s="76">
        <f t="shared" si="15"/>
        <v>0</v>
      </c>
    </row>
    <row r="50" spans="1:19" s="45" customFormat="1" ht="30.75" customHeight="1" x14ac:dyDescent="0.25">
      <c r="A50" s="31"/>
      <c r="B50" s="100" t="s">
        <v>98</v>
      </c>
      <c r="C50" s="101"/>
      <c r="D50" s="102"/>
      <c r="E50" s="102"/>
      <c r="F50" s="101"/>
      <c r="G50" s="102">
        <v>31.9</v>
      </c>
      <c r="H50" s="101"/>
      <c r="I50" s="103"/>
      <c r="J50" s="103"/>
      <c r="K50" s="101"/>
      <c r="L50" s="103"/>
      <c r="M50" s="103"/>
      <c r="N50" s="103"/>
      <c r="O50" s="101"/>
      <c r="P50" s="104"/>
      <c r="Q50" s="105">
        <f t="shared" ref="Q50:S51" si="16">C50+F50+I50+L50</f>
        <v>0</v>
      </c>
      <c r="R50" s="105">
        <f t="shared" si="16"/>
        <v>31.9</v>
      </c>
      <c r="S50" s="76">
        <f t="shared" si="16"/>
        <v>0</v>
      </c>
    </row>
    <row r="51" spans="1:19" s="45" customFormat="1" ht="42" customHeight="1" x14ac:dyDescent="0.25">
      <c r="A51" s="31"/>
      <c r="B51" s="100" t="s">
        <v>97</v>
      </c>
      <c r="C51" s="101"/>
      <c r="D51" s="102"/>
      <c r="E51" s="102"/>
      <c r="F51" s="101"/>
      <c r="G51" s="102">
        <v>52.2</v>
      </c>
      <c r="H51" s="101"/>
      <c r="I51" s="103"/>
      <c r="J51" s="103"/>
      <c r="K51" s="101"/>
      <c r="L51" s="103"/>
      <c r="M51" s="103"/>
      <c r="N51" s="103"/>
      <c r="O51" s="101"/>
      <c r="P51" s="104"/>
      <c r="Q51" s="105">
        <f t="shared" si="16"/>
        <v>0</v>
      </c>
      <c r="R51" s="105">
        <f t="shared" si="16"/>
        <v>52.2</v>
      </c>
      <c r="S51" s="76">
        <f t="shared" si="16"/>
        <v>0</v>
      </c>
    </row>
    <row r="52" spans="1:19" ht="15.75" customHeight="1" x14ac:dyDescent="0.25">
      <c r="A52" s="18" t="s">
        <v>5</v>
      </c>
      <c r="B52" s="106" t="s">
        <v>37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8"/>
      <c r="O52" s="108"/>
      <c r="P52" s="109"/>
      <c r="Q52" s="105">
        <f t="shared" si="7"/>
        <v>0</v>
      </c>
      <c r="R52" s="105">
        <f t="shared" si="9"/>
        <v>0</v>
      </c>
      <c r="S52" s="76">
        <f t="shared" si="10"/>
        <v>0</v>
      </c>
    </row>
    <row r="53" spans="1:19" ht="15.75" hidden="1" customHeight="1" x14ac:dyDescent="0.25">
      <c r="A53" s="18"/>
      <c r="B53" s="106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8"/>
      <c r="O53" s="108"/>
      <c r="P53" s="109"/>
      <c r="Q53" s="105">
        <f t="shared" si="7"/>
        <v>0</v>
      </c>
      <c r="R53" s="105">
        <f t="shared" si="9"/>
        <v>0</v>
      </c>
      <c r="S53" s="76">
        <f t="shared" si="10"/>
        <v>0</v>
      </c>
    </row>
    <row r="54" spans="1:19" ht="15.75" hidden="1" customHeight="1" x14ac:dyDescent="0.25">
      <c r="A54" s="18"/>
      <c r="B54" s="106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8"/>
      <c r="O54" s="108"/>
      <c r="P54" s="109"/>
      <c r="Q54" s="105">
        <f t="shared" si="7"/>
        <v>0</v>
      </c>
      <c r="R54" s="105">
        <f t="shared" si="9"/>
        <v>0</v>
      </c>
      <c r="S54" s="76">
        <f t="shared" si="10"/>
        <v>0</v>
      </c>
    </row>
    <row r="55" spans="1:19" ht="15.75" customHeight="1" x14ac:dyDescent="0.25">
      <c r="A55" s="18" t="s">
        <v>6</v>
      </c>
      <c r="B55" s="106" t="s">
        <v>38</v>
      </c>
      <c r="C55" s="99">
        <f t="shared" ref="C55:K55" si="17">C56+C57+C58</f>
        <v>0</v>
      </c>
      <c r="D55" s="99">
        <f t="shared" si="17"/>
        <v>0</v>
      </c>
      <c r="E55" s="99">
        <f t="shared" si="17"/>
        <v>0</v>
      </c>
      <c r="F55" s="99">
        <f t="shared" si="17"/>
        <v>0</v>
      </c>
      <c r="G55" s="99">
        <f t="shared" si="17"/>
        <v>276.10000000000002</v>
      </c>
      <c r="H55" s="99">
        <f t="shared" si="17"/>
        <v>0</v>
      </c>
      <c r="I55" s="99">
        <f t="shared" si="17"/>
        <v>0</v>
      </c>
      <c r="J55" s="99">
        <f t="shared" si="17"/>
        <v>0</v>
      </c>
      <c r="K55" s="99">
        <f t="shared" si="17"/>
        <v>0</v>
      </c>
      <c r="L55" s="107"/>
      <c r="M55" s="107"/>
      <c r="N55" s="108"/>
      <c r="O55" s="108"/>
      <c r="P55" s="109"/>
      <c r="Q55" s="105">
        <f t="shared" si="7"/>
        <v>0</v>
      </c>
      <c r="R55" s="105">
        <f t="shared" si="9"/>
        <v>276.10000000000002</v>
      </c>
      <c r="S55" s="76">
        <f t="shared" si="10"/>
        <v>0</v>
      </c>
    </row>
    <row r="56" spans="1:19" ht="32.25" customHeight="1" x14ac:dyDescent="0.25">
      <c r="A56" s="13"/>
      <c r="B56" s="100" t="s">
        <v>100</v>
      </c>
      <c r="C56" s="107"/>
      <c r="D56" s="107"/>
      <c r="E56" s="107"/>
      <c r="F56" s="107"/>
      <c r="G56" s="110">
        <v>98</v>
      </c>
      <c r="H56" s="107"/>
      <c r="I56" s="107"/>
      <c r="J56" s="107"/>
      <c r="K56" s="107"/>
      <c r="L56" s="107"/>
      <c r="M56" s="107"/>
      <c r="N56" s="108"/>
      <c r="O56" s="108"/>
      <c r="P56" s="109"/>
      <c r="Q56" s="105"/>
      <c r="R56" s="105"/>
      <c r="S56" s="76"/>
    </row>
    <row r="57" spans="1:19" ht="36" customHeight="1" x14ac:dyDescent="0.25">
      <c r="A57" s="13"/>
      <c r="B57" s="100" t="s">
        <v>98</v>
      </c>
      <c r="C57" s="107"/>
      <c r="D57" s="107"/>
      <c r="E57" s="107"/>
      <c r="F57" s="107"/>
      <c r="G57" s="103">
        <v>89.8</v>
      </c>
      <c r="H57" s="107"/>
      <c r="I57" s="107"/>
      <c r="J57" s="107"/>
      <c r="K57" s="107"/>
      <c r="L57" s="107"/>
      <c r="M57" s="107"/>
      <c r="N57" s="108"/>
      <c r="O57" s="108"/>
      <c r="P57" s="109"/>
      <c r="Q57" s="111">
        <f t="shared" si="7"/>
        <v>0</v>
      </c>
      <c r="R57" s="111">
        <f t="shared" si="9"/>
        <v>89.8</v>
      </c>
      <c r="S57" s="25">
        <f t="shared" si="10"/>
        <v>0</v>
      </c>
    </row>
    <row r="58" spans="1:19" ht="36" customHeight="1" x14ac:dyDescent="0.25">
      <c r="A58" s="13"/>
      <c r="B58" s="100" t="s">
        <v>97</v>
      </c>
      <c r="C58" s="107"/>
      <c r="D58" s="107"/>
      <c r="E58" s="107"/>
      <c r="F58" s="107"/>
      <c r="G58" s="103">
        <v>88.3</v>
      </c>
      <c r="H58" s="107"/>
      <c r="I58" s="107"/>
      <c r="J58" s="107"/>
      <c r="K58" s="107"/>
      <c r="L58" s="107"/>
      <c r="M58" s="107"/>
      <c r="N58" s="108"/>
      <c r="O58" s="108"/>
      <c r="P58" s="109"/>
      <c r="Q58" s="111">
        <f t="shared" si="7"/>
        <v>0</v>
      </c>
      <c r="R58" s="111">
        <f t="shared" si="9"/>
        <v>88.3</v>
      </c>
      <c r="S58" s="25">
        <f t="shared" si="10"/>
        <v>0</v>
      </c>
    </row>
    <row r="59" spans="1:19" ht="15.75" customHeight="1" x14ac:dyDescent="0.25">
      <c r="A59" s="18" t="s">
        <v>7</v>
      </c>
      <c r="B59" s="106" t="s">
        <v>39</v>
      </c>
      <c r="C59" s="99">
        <f>C60+C61+C62</f>
        <v>26</v>
      </c>
      <c r="D59" s="95">
        <f t="shared" ref="D59:K59" si="18">D60+D61+D62</f>
        <v>0</v>
      </c>
      <c r="E59" s="99">
        <f t="shared" si="18"/>
        <v>200</v>
      </c>
      <c r="F59" s="95">
        <f t="shared" si="18"/>
        <v>0</v>
      </c>
      <c r="G59" s="99">
        <f t="shared" si="18"/>
        <v>98</v>
      </c>
      <c r="H59" s="95">
        <f t="shared" si="18"/>
        <v>0</v>
      </c>
      <c r="I59" s="95">
        <f t="shared" si="18"/>
        <v>0</v>
      </c>
      <c r="J59" s="95">
        <f t="shared" si="18"/>
        <v>0</v>
      </c>
      <c r="K59" s="95">
        <f t="shared" si="18"/>
        <v>0</v>
      </c>
      <c r="L59" s="112">
        <f>L60</f>
        <v>0</v>
      </c>
      <c r="M59" s="112">
        <f>M60</f>
        <v>0</v>
      </c>
      <c r="N59" s="112">
        <f>N60</f>
        <v>0</v>
      </c>
      <c r="O59" s="96"/>
      <c r="P59" s="109"/>
      <c r="Q59" s="113">
        <f t="shared" si="7"/>
        <v>26</v>
      </c>
      <c r="R59" s="113">
        <f t="shared" si="9"/>
        <v>98</v>
      </c>
      <c r="S59" s="86">
        <f t="shared" si="10"/>
        <v>200</v>
      </c>
    </row>
    <row r="60" spans="1:19" ht="15.75" customHeight="1" x14ac:dyDescent="0.25">
      <c r="A60" s="18"/>
      <c r="B60" s="114" t="s">
        <v>56</v>
      </c>
      <c r="C60" s="115"/>
      <c r="D60" s="115"/>
      <c r="E60" s="102">
        <v>200</v>
      </c>
      <c r="F60" s="95"/>
      <c r="G60" s="95"/>
      <c r="H60" s="95"/>
      <c r="I60" s="95"/>
      <c r="J60" s="95"/>
      <c r="K60" s="95"/>
      <c r="L60" s="96"/>
      <c r="M60" s="96"/>
      <c r="N60" s="96"/>
      <c r="O60" s="96"/>
      <c r="P60" s="109"/>
      <c r="Q60" s="105">
        <f t="shared" si="7"/>
        <v>0</v>
      </c>
      <c r="R60" s="105">
        <f t="shared" si="9"/>
        <v>0</v>
      </c>
      <c r="S60" s="76">
        <f t="shared" si="10"/>
        <v>200</v>
      </c>
    </row>
    <row r="61" spans="1:19" ht="37.5" customHeight="1" x14ac:dyDescent="0.25">
      <c r="A61" s="96"/>
      <c r="B61" s="100" t="s">
        <v>100</v>
      </c>
      <c r="C61" s="96"/>
      <c r="D61" s="96"/>
      <c r="E61" s="96"/>
      <c r="F61" s="96"/>
      <c r="G61" s="102">
        <v>98</v>
      </c>
      <c r="H61" s="96"/>
      <c r="I61" s="96"/>
      <c r="J61" s="96"/>
      <c r="K61" s="96"/>
      <c r="L61" s="96"/>
      <c r="M61" s="96"/>
      <c r="N61" s="96"/>
      <c r="O61" s="96"/>
      <c r="P61" s="109"/>
      <c r="Q61" s="105">
        <f t="shared" si="7"/>
        <v>0</v>
      </c>
      <c r="R61" s="105">
        <f t="shared" si="9"/>
        <v>98</v>
      </c>
      <c r="S61" s="76">
        <f t="shared" si="10"/>
        <v>0</v>
      </c>
    </row>
    <row r="62" spans="1:19" ht="39" customHeight="1" x14ac:dyDescent="0.25">
      <c r="A62" s="96"/>
      <c r="B62" s="100" t="s">
        <v>101</v>
      </c>
      <c r="C62" s="102">
        <v>26</v>
      </c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109"/>
      <c r="Q62" s="105">
        <f t="shared" si="7"/>
        <v>26</v>
      </c>
      <c r="R62" s="105">
        <f t="shared" si="9"/>
        <v>0</v>
      </c>
      <c r="S62" s="76">
        <f t="shared" si="10"/>
        <v>0</v>
      </c>
    </row>
    <row r="63" spans="1:19" ht="36.75" customHeight="1" x14ac:dyDescent="0.25">
      <c r="A63" s="16" t="s">
        <v>40</v>
      </c>
      <c r="B63" s="116" t="s">
        <v>41</v>
      </c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8"/>
      <c r="Q63" s="113"/>
      <c r="R63" s="113"/>
      <c r="S63" s="81"/>
    </row>
    <row r="64" spans="1:19" ht="15.75" customHeight="1" x14ac:dyDescent="0.25">
      <c r="A64" s="18" t="s">
        <v>42</v>
      </c>
      <c r="B64" s="106" t="s">
        <v>43</v>
      </c>
      <c r="C64" s="103"/>
      <c r="D64" s="103"/>
      <c r="E64" s="103"/>
      <c r="F64" s="119"/>
      <c r="G64" s="119"/>
      <c r="H64" s="120"/>
      <c r="I64" s="120"/>
      <c r="J64" s="120"/>
      <c r="K64" s="121"/>
      <c r="L64" s="121"/>
      <c r="M64" s="121"/>
      <c r="N64" s="121"/>
      <c r="O64" s="121"/>
      <c r="P64" s="109"/>
      <c r="Q64" s="105">
        <f t="shared" si="7"/>
        <v>0</v>
      </c>
      <c r="R64" s="105">
        <f t="shared" si="9"/>
        <v>0</v>
      </c>
      <c r="S64" s="76">
        <f t="shared" si="10"/>
        <v>0</v>
      </c>
    </row>
    <row r="65" spans="1:19" ht="15.75" x14ac:dyDescent="0.25">
      <c r="A65" s="18" t="s">
        <v>8</v>
      </c>
      <c r="B65" s="106" t="s">
        <v>44</v>
      </c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109"/>
      <c r="Q65" s="105">
        <f t="shared" si="7"/>
        <v>0</v>
      </c>
      <c r="R65" s="105">
        <f t="shared" si="9"/>
        <v>0</v>
      </c>
      <c r="S65" s="76">
        <f t="shared" si="10"/>
        <v>0</v>
      </c>
    </row>
    <row r="66" spans="1:19" ht="15.75" customHeight="1" x14ac:dyDescent="0.25">
      <c r="A66" s="16" t="s">
        <v>9</v>
      </c>
      <c r="B66" s="122" t="s">
        <v>45</v>
      </c>
      <c r="C66" s="117">
        <f>SUM(C67:C97)</f>
        <v>266.74700000000001</v>
      </c>
      <c r="D66" s="113">
        <f t="shared" ref="D66:K66" si="19">SUM(D67:D97)</f>
        <v>248.6</v>
      </c>
      <c r="E66" s="113">
        <f t="shared" si="19"/>
        <v>428</v>
      </c>
      <c r="F66" s="117">
        <f t="shared" si="19"/>
        <v>71.253000000000014</v>
      </c>
      <c r="G66" s="113">
        <f t="shared" si="19"/>
        <v>593.59999999999991</v>
      </c>
      <c r="H66" s="113">
        <f t="shared" si="19"/>
        <v>14.5</v>
      </c>
      <c r="I66" s="113">
        <f t="shared" si="19"/>
        <v>26.2</v>
      </c>
      <c r="J66" s="113">
        <f t="shared" si="19"/>
        <v>1.2</v>
      </c>
      <c r="K66" s="113">
        <f t="shared" si="19"/>
        <v>1.2</v>
      </c>
      <c r="L66" s="117">
        <f>SUM(L67:L93)</f>
        <v>0</v>
      </c>
      <c r="M66" s="117">
        <f>SUM(M67:M93)</f>
        <v>0</v>
      </c>
      <c r="N66" s="117">
        <f>SUM(N67:N93)</f>
        <v>0</v>
      </c>
      <c r="O66" s="117"/>
      <c r="P66" s="109"/>
      <c r="Q66" s="113">
        <f>SUM(Q67:Q97)</f>
        <v>364.2</v>
      </c>
      <c r="R66" s="113">
        <f>SUM(R67:R97)</f>
        <v>843.40000000000009</v>
      </c>
      <c r="S66" s="81">
        <f>SUM(S67:S97)</f>
        <v>443.7</v>
      </c>
    </row>
    <row r="67" spans="1:19" ht="14.1" customHeight="1" x14ac:dyDescent="0.25">
      <c r="A67" s="31" t="s">
        <v>10</v>
      </c>
      <c r="B67" s="21" t="s">
        <v>51</v>
      </c>
      <c r="C67" s="22"/>
      <c r="D67" s="22"/>
      <c r="E67" s="22"/>
      <c r="F67" s="75">
        <v>35</v>
      </c>
      <c r="G67" s="22"/>
      <c r="H67" s="22"/>
      <c r="I67" s="22"/>
      <c r="J67" s="22"/>
      <c r="K67" s="22"/>
      <c r="L67" s="22"/>
      <c r="M67" s="22"/>
      <c r="N67" s="22"/>
      <c r="O67" s="51"/>
      <c r="Q67" s="76">
        <f t="shared" ref="Q67:S68" si="20">C67+F67+I67+L67</f>
        <v>35</v>
      </c>
      <c r="R67" s="76">
        <f t="shared" si="20"/>
        <v>0</v>
      </c>
      <c r="S67" s="76">
        <f t="shared" si="20"/>
        <v>0</v>
      </c>
    </row>
    <row r="68" spans="1:19" ht="14.1" customHeight="1" x14ac:dyDescent="0.25">
      <c r="A68" s="31" t="s">
        <v>11</v>
      </c>
      <c r="B68" s="42" t="s">
        <v>84</v>
      </c>
      <c r="C68" s="22">
        <f>19.5*0.63</f>
        <v>12.285</v>
      </c>
      <c r="D68" s="22"/>
      <c r="F68" s="22">
        <f>19.5*0.37</f>
        <v>7.2149999999999999</v>
      </c>
      <c r="G68" s="22"/>
      <c r="H68" s="22"/>
      <c r="I68" s="22"/>
      <c r="J68" s="22"/>
      <c r="K68" s="22"/>
      <c r="L68" s="22"/>
      <c r="M68" s="22"/>
      <c r="N68" s="22"/>
      <c r="O68" s="51"/>
      <c r="Q68" s="76">
        <f t="shared" si="20"/>
        <v>19.5</v>
      </c>
      <c r="R68" s="76">
        <f t="shared" si="20"/>
        <v>0</v>
      </c>
      <c r="S68" s="76">
        <f t="shared" si="20"/>
        <v>0</v>
      </c>
    </row>
    <row r="69" spans="1:19" ht="14.1" customHeight="1" x14ac:dyDescent="0.25">
      <c r="A69" s="20" t="s">
        <v>12</v>
      </c>
      <c r="B69" s="38" t="s">
        <v>52</v>
      </c>
      <c r="C69" s="78">
        <v>55</v>
      </c>
      <c r="D69" s="78">
        <v>33</v>
      </c>
      <c r="E69" s="26"/>
      <c r="F69" s="28"/>
      <c r="G69" s="28"/>
      <c r="H69" s="26"/>
      <c r="I69" s="52"/>
      <c r="J69" s="52"/>
      <c r="K69" s="26"/>
      <c r="L69" s="26"/>
      <c r="M69" s="26"/>
      <c r="N69" s="26"/>
      <c r="O69" s="51"/>
      <c r="Q69" s="76">
        <f>C69+F69+I69+L69</f>
        <v>55</v>
      </c>
      <c r="R69" s="76">
        <f t="shared" ref="R69:R81" si="21">D69+G69+J69+M69</f>
        <v>33</v>
      </c>
      <c r="S69" s="76">
        <f t="shared" ref="S69:S81" si="22">E69+H69+K69+N69</f>
        <v>0</v>
      </c>
    </row>
    <row r="70" spans="1:19" ht="14.1" customHeight="1" x14ac:dyDescent="0.25">
      <c r="A70" s="31" t="s">
        <v>13</v>
      </c>
      <c r="B70" s="5" t="s">
        <v>53</v>
      </c>
      <c r="C70" s="62">
        <v>30</v>
      </c>
      <c r="D70" s="62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46"/>
      <c r="Q70" s="76">
        <f t="shared" ref="Q70:Q93" si="23">C70+F70+I70+L70</f>
        <v>30</v>
      </c>
      <c r="R70" s="76">
        <f t="shared" si="21"/>
        <v>0</v>
      </c>
      <c r="S70" s="76">
        <f t="shared" si="22"/>
        <v>0</v>
      </c>
    </row>
    <row r="71" spans="1:19" ht="14.1" customHeight="1" x14ac:dyDescent="0.25">
      <c r="A71" s="31" t="s">
        <v>14</v>
      </c>
      <c r="B71" s="3" t="s">
        <v>54</v>
      </c>
      <c r="C71" s="62"/>
      <c r="D71" s="62"/>
      <c r="E71" s="62"/>
      <c r="F71" s="62">
        <v>8.5</v>
      </c>
      <c r="G71" s="62">
        <v>7.6</v>
      </c>
      <c r="H71" s="23"/>
      <c r="I71" s="23"/>
      <c r="J71" s="23"/>
      <c r="K71" s="23"/>
      <c r="L71" s="23"/>
      <c r="M71" s="23"/>
      <c r="N71" s="23"/>
      <c r="O71" s="46"/>
      <c r="Q71" s="76">
        <f t="shared" si="23"/>
        <v>8.5</v>
      </c>
      <c r="R71" s="76">
        <f t="shared" si="21"/>
        <v>7.6</v>
      </c>
      <c r="S71" s="76">
        <f t="shared" si="22"/>
        <v>0</v>
      </c>
    </row>
    <row r="72" spans="1:19" ht="21" customHeight="1" x14ac:dyDescent="0.25">
      <c r="A72" s="31" t="s">
        <v>15</v>
      </c>
      <c r="B72" s="46" t="s">
        <v>55</v>
      </c>
      <c r="C72" s="62">
        <v>14</v>
      </c>
      <c r="D72" s="62">
        <v>4</v>
      </c>
      <c r="E72" s="62"/>
      <c r="F72" s="62"/>
      <c r="G72" s="62"/>
      <c r="H72" s="23"/>
      <c r="I72" s="23"/>
      <c r="J72" s="23"/>
      <c r="K72" s="23"/>
      <c r="L72" s="23"/>
      <c r="M72" s="23"/>
      <c r="N72" s="23"/>
      <c r="O72" s="51"/>
      <c r="Q72" s="76">
        <f t="shared" si="23"/>
        <v>14</v>
      </c>
      <c r="R72" s="76">
        <f t="shared" si="21"/>
        <v>4</v>
      </c>
      <c r="S72" s="76">
        <f t="shared" si="22"/>
        <v>0</v>
      </c>
    </row>
    <row r="73" spans="1:19" ht="21.75" customHeight="1" x14ac:dyDescent="0.25">
      <c r="A73" s="31" t="s">
        <v>16</v>
      </c>
      <c r="B73" s="47" t="s">
        <v>56</v>
      </c>
      <c r="C73" s="23"/>
      <c r="D73" s="62">
        <v>50</v>
      </c>
      <c r="E73" s="62">
        <v>200</v>
      </c>
      <c r="F73" s="62"/>
      <c r="G73" s="83"/>
      <c r="H73" s="23"/>
      <c r="I73" s="23"/>
      <c r="J73" s="23"/>
      <c r="K73" s="23"/>
      <c r="L73" s="23"/>
      <c r="M73" s="23"/>
      <c r="N73" s="23"/>
      <c r="O73" s="53"/>
      <c r="Q73" s="76">
        <f>C73+F73+I73+L73</f>
        <v>0</v>
      </c>
      <c r="R73" s="76">
        <f t="shared" si="21"/>
        <v>50</v>
      </c>
      <c r="S73" s="76">
        <f t="shared" si="22"/>
        <v>200</v>
      </c>
    </row>
    <row r="74" spans="1:19" ht="21" customHeight="1" x14ac:dyDescent="0.25">
      <c r="A74" s="31" t="s">
        <v>17</v>
      </c>
      <c r="B74" s="42" t="s">
        <v>85</v>
      </c>
      <c r="C74" s="23">
        <f>ROUND(17.4*0.63,3)</f>
        <v>10.962</v>
      </c>
      <c r="D74" s="23"/>
      <c r="F74" s="23">
        <f>ROUND(17.4*0.37,3)</f>
        <v>6.4379999999999997</v>
      </c>
      <c r="G74" s="23"/>
      <c r="H74" s="23"/>
      <c r="I74" s="23"/>
      <c r="J74" s="23"/>
      <c r="K74" s="23"/>
      <c r="L74" s="23"/>
      <c r="M74" s="23"/>
      <c r="N74" s="23"/>
      <c r="O74" s="53"/>
      <c r="Q74" s="76">
        <f>C74+F74+I74+L74</f>
        <v>17.399999999999999</v>
      </c>
      <c r="R74" s="76">
        <f t="shared" si="21"/>
        <v>0</v>
      </c>
      <c r="S74" s="76">
        <f>E74+H74+K74+N74</f>
        <v>0</v>
      </c>
    </row>
    <row r="75" spans="1:19" ht="21.75" customHeight="1" x14ac:dyDescent="0.25">
      <c r="A75" s="31" t="s">
        <v>88</v>
      </c>
      <c r="B75" s="1" t="s">
        <v>57</v>
      </c>
      <c r="C75" s="23"/>
      <c r="D75" s="23"/>
      <c r="E75" s="23"/>
      <c r="F75" s="62">
        <v>4.5999999999999996</v>
      </c>
      <c r="G75" s="62">
        <v>5.2</v>
      </c>
      <c r="H75" s="62">
        <v>5</v>
      </c>
      <c r="I75" s="23"/>
      <c r="J75" s="23"/>
      <c r="K75" s="39"/>
      <c r="L75" s="39"/>
      <c r="M75" s="39"/>
      <c r="N75" s="39"/>
      <c r="O75" s="53"/>
      <c r="Q75" s="76">
        <f t="shared" si="23"/>
        <v>4.5999999999999996</v>
      </c>
      <c r="R75" s="76">
        <f t="shared" si="21"/>
        <v>5.2</v>
      </c>
      <c r="S75" s="76">
        <f t="shared" si="22"/>
        <v>5</v>
      </c>
    </row>
    <row r="76" spans="1:19" ht="21.75" customHeight="1" x14ac:dyDescent="0.25">
      <c r="A76" s="31" t="s">
        <v>89</v>
      </c>
      <c r="B76" s="2" t="s">
        <v>58</v>
      </c>
      <c r="C76" s="23"/>
      <c r="D76" s="23"/>
      <c r="E76" s="23"/>
      <c r="F76" s="23"/>
      <c r="G76" s="23"/>
      <c r="H76" s="23"/>
      <c r="I76" s="62">
        <v>25</v>
      </c>
      <c r="J76" s="23"/>
      <c r="K76" s="23"/>
      <c r="L76" s="23"/>
      <c r="M76" s="23"/>
      <c r="N76" s="23"/>
      <c r="O76" s="42"/>
      <c r="Q76" s="76">
        <f t="shared" si="23"/>
        <v>25</v>
      </c>
      <c r="R76" s="76">
        <f t="shared" si="21"/>
        <v>0</v>
      </c>
      <c r="S76" s="76">
        <f t="shared" si="22"/>
        <v>0</v>
      </c>
    </row>
    <row r="77" spans="1:19" ht="34.5" customHeight="1" x14ac:dyDescent="0.25">
      <c r="A77" s="31" t="s">
        <v>18</v>
      </c>
      <c r="B77" s="4" t="s">
        <v>59</v>
      </c>
      <c r="C77" s="62"/>
      <c r="D77" s="62">
        <v>25</v>
      </c>
      <c r="E77" s="62">
        <v>45</v>
      </c>
      <c r="F77" s="23"/>
      <c r="G77" s="23"/>
      <c r="H77" s="23"/>
      <c r="I77" s="23"/>
      <c r="J77" s="23"/>
      <c r="K77" s="23"/>
      <c r="L77" s="23"/>
      <c r="M77" s="23"/>
      <c r="N77" s="23"/>
      <c r="O77" s="42"/>
      <c r="Q77" s="76">
        <f t="shared" si="23"/>
        <v>0</v>
      </c>
      <c r="R77" s="76">
        <f t="shared" si="21"/>
        <v>25</v>
      </c>
      <c r="S77" s="76">
        <f t="shared" si="22"/>
        <v>45</v>
      </c>
    </row>
    <row r="78" spans="1:19" ht="35.25" customHeight="1" x14ac:dyDescent="0.25">
      <c r="A78" s="31" t="s">
        <v>19</v>
      </c>
      <c r="B78" s="4" t="s">
        <v>60</v>
      </c>
      <c r="C78" s="62">
        <v>18</v>
      </c>
      <c r="D78" s="62"/>
      <c r="E78" s="62"/>
      <c r="F78" s="23"/>
      <c r="G78" s="23"/>
      <c r="H78" s="23"/>
      <c r="I78" s="23"/>
      <c r="J78" s="23"/>
      <c r="K78" s="23"/>
      <c r="L78" s="23"/>
      <c r="M78" s="23"/>
      <c r="N78" s="23"/>
      <c r="O78" s="42"/>
      <c r="Q78" s="76">
        <f>C78+F78+I78+L78</f>
        <v>18</v>
      </c>
      <c r="R78" s="76">
        <f>D78+G78+J78+M78</f>
        <v>0</v>
      </c>
      <c r="S78" s="76">
        <f>E78+H78+K78+N78</f>
        <v>0</v>
      </c>
    </row>
    <row r="79" spans="1:19" ht="21.75" customHeight="1" x14ac:dyDescent="0.25">
      <c r="A79" s="31" t="s">
        <v>20</v>
      </c>
      <c r="B79" s="2" t="s">
        <v>72</v>
      </c>
      <c r="C79" s="62">
        <v>20</v>
      </c>
      <c r="D79" s="62">
        <v>45</v>
      </c>
      <c r="E79" s="62">
        <v>65</v>
      </c>
      <c r="F79" s="23"/>
      <c r="G79" s="23"/>
      <c r="H79" s="23"/>
      <c r="I79" s="23"/>
      <c r="J79" s="23"/>
      <c r="K79" s="23"/>
      <c r="L79" s="23"/>
      <c r="M79" s="23"/>
      <c r="N79" s="23"/>
      <c r="O79" s="42"/>
      <c r="Q79" s="76">
        <f t="shared" si="23"/>
        <v>20</v>
      </c>
      <c r="R79" s="76">
        <f t="shared" si="21"/>
        <v>45</v>
      </c>
      <c r="S79" s="76">
        <f t="shared" si="22"/>
        <v>65</v>
      </c>
    </row>
    <row r="80" spans="1:19" ht="21.75" customHeight="1" x14ac:dyDescent="0.25">
      <c r="A80" s="31" t="s">
        <v>90</v>
      </c>
      <c r="B80" s="2" t="s">
        <v>63</v>
      </c>
      <c r="C80" s="62"/>
      <c r="D80" s="62">
        <v>20</v>
      </c>
      <c r="E80" s="62"/>
      <c r="F80" s="23"/>
      <c r="G80" s="23"/>
      <c r="H80" s="23"/>
      <c r="I80" s="23"/>
      <c r="J80" s="23"/>
      <c r="K80" s="23"/>
      <c r="L80" s="23"/>
      <c r="M80" s="23"/>
      <c r="N80" s="23"/>
      <c r="O80" s="42"/>
      <c r="Q80" s="76">
        <f t="shared" si="23"/>
        <v>0</v>
      </c>
      <c r="R80" s="76">
        <f t="shared" si="21"/>
        <v>20</v>
      </c>
      <c r="S80" s="76">
        <f t="shared" si="22"/>
        <v>0</v>
      </c>
    </row>
    <row r="81" spans="1:19" ht="36.75" customHeight="1" x14ac:dyDescent="0.25">
      <c r="A81" s="31" t="s">
        <v>21</v>
      </c>
      <c r="B81" s="29" t="s">
        <v>64</v>
      </c>
      <c r="C81" s="77"/>
      <c r="D81" s="77"/>
      <c r="E81" s="62">
        <v>8</v>
      </c>
      <c r="F81" s="54"/>
      <c r="G81" s="54"/>
      <c r="H81" s="55"/>
      <c r="I81" s="34"/>
      <c r="J81" s="34"/>
      <c r="K81" s="39"/>
      <c r="L81" s="39"/>
      <c r="M81" s="39"/>
      <c r="N81" s="39"/>
      <c r="O81" s="56"/>
      <c r="Q81" s="76">
        <f t="shared" si="23"/>
        <v>0</v>
      </c>
      <c r="R81" s="76">
        <f t="shared" si="21"/>
        <v>0</v>
      </c>
      <c r="S81" s="76">
        <f t="shared" si="22"/>
        <v>8</v>
      </c>
    </row>
    <row r="82" spans="1:19" ht="21.75" customHeight="1" x14ac:dyDescent="0.25">
      <c r="A82" s="31" t="s">
        <v>22</v>
      </c>
      <c r="B82" s="29" t="s">
        <v>67</v>
      </c>
      <c r="C82" s="62">
        <v>4</v>
      </c>
      <c r="D82" s="62"/>
      <c r="E82" s="62"/>
      <c r="F82" s="54"/>
      <c r="G82" s="54"/>
      <c r="H82" s="55"/>
      <c r="I82" s="34"/>
      <c r="J82" s="34"/>
      <c r="K82" s="39"/>
      <c r="L82" s="39"/>
      <c r="M82" s="39"/>
      <c r="N82" s="39"/>
      <c r="O82" s="56"/>
      <c r="Q82" s="76">
        <f t="shared" si="23"/>
        <v>4</v>
      </c>
      <c r="R82" s="76">
        <f t="shared" ref="R82:R93" si="24">D82+G82+J82+M82</f>
        <v>0</v>
      </c>
      <c r="S82" s="76">
        <f t="shared" ref="S82:S93" si="25">E82+H82+K82+N82</f>
        <v>0</v>
      </c>
    </row>
    <row r="83" spans="1:19" ht="21.75" customHeight="1" x14ac:dyDescent="0.25">
      <c r="A83" s="31" t="s">
        <v>61</v>
      </c>
      <c r="B83" s="29" t="s">
        <v>66</v>
      </c>
      <c r="C83" s="62"/>
      <c r="D83" s="62">
        <v>9</v>
      </c>
      <c r="E83" s="62"/>
      <c r="F83" s="54"/>
      <c r="G83" s="54"/>
      <c r="H83" s="55"/>
      <c r="I83" s="34"/>
      <c r="J83" s="34"/>
      <c r="K83" s="39"/>
      <c r="L83" s="39"/>
      <c r="M83" s="39"/>
      <c r="N83" s="39"/>
      <c r="O83" s="56"/>
      <c r="Q83" s="76">
        <f t="shared" si="23"/>
        <v>0</v>
      </c>
      <c r="R83" s="76">
        <f t="shared" si="24"/>
        <v>9</v>
      </c>
      <c r="S83" s="76">
        <f t="shared" si="25"/>
        <v>0</v>
      </c>
    </row>
    <row r="84" spans="1:19" ht="21.75" customHeight="1" x14ac:dyDescent="0.25">
      <c r="A84" s="31" t="s">
        <v>62</v>
      </c>
      <c r="B84" s="29" t="s">
        <v>86</v>
      </c>
      <c r="C84" s="62"/>
      <c r="D84" s="62"/>
      <c r="E84" s="62">
        <v>30</v>
      </c>
      <c r="F84" s="54"/>
      <c r="G84" s="54"/>
      <c r="H84" s="55"/>
      <c r="I84" s="34"/>
      <c r="J84" s="34"/>
      <c r="K84" s="39"/>
      <c r="L84" s="39"/>
      <c r="M84" s="39"/>
      <c r="N84" s="39"/>
      <c r="O84" s="56"/>
      <c r="Q84" s="76">
        <f t="shared" si="23"/>
        <v>0</v>
      </c>
      <c r="R84" s="76">
        <f t="shared" si="24"/>
        <v>0</v>
      </c>
      <c r="S84" s="76">
        <f t="shared" si="25"/>
        <v>30</v>
      </c>
    </row>
    <row r="85" spans="1:19" ht="39" customHeight="1" x14ac:dyDescent="0.25">
      <c r="A85" s="31" t="s">
        <v>91</v>
      </c>
      <c r="B85" s="29" t="s">
        <v>73</v>
      </c>
      <c r="C85" s="62">
        <v>15</v>
      </c>
      <c r="D85" s="62">
        <v>15</v>
      </c>
      <c r="E85" s="62"/>
      <c r="F85" s="54"/>
      <c r="G85" s="54"/>
      <c r="H85" s="55"/>
      <c r="I85" s="34"/>
      <c r="J85" s="34"/>
      <c r="K85" s="39"/>
      <c r="L85" s="39"/>
      <c r="M85" s="39"/>
      <c r="N85" s="39"/>
      <c r="O85" s="56"/>
      <c r="Q85" s="76">
        <f t="shared" si="23"/>
        <v>15</v>
      </c>
      <c r="R85" s="76">
        <f t="shared" si="24"/>
        <v>15</v>
      </c>
      <c r="S85" s="76">
        <f t="shared" si="25"/>
        <v>0</v>
      </c>
    </row>
    <row r="86" spans="1:19" ht="39" customHeight="1" x14ac:dyDescent="0.25">
      <c r="A86" s="31" t="s">
        <v>65</v>
      </c>
      <c r="B86" s="29" t="s">
        <v>87</v>
      </c>
      <c r="C86" s="62"/>
      <c r="D86" s="62">
        <v>8.5</v>
      </c>
      <c r="E86" s="62"/>
      <c r="F86" s="84"/>
      <c r="G86" s="84"/>
      <c r="H86" s="85"/>
      <c r="I86" s="79"/>
      <c r="J86" s="79"/>
      <c r="K86" s="80"/>
      <c r="L86" s="39"/>
      <c r="M86" s="39"/>
      <c r="N86" s="39"/>
      <c r="O86" s="56"/>
      <c r="Q86" s="76">
        <f t="shared" si="23"/>
        <v>0</v>
      </c>
      <c r="R86" s="76">
        <f t="shared" si="24"/>
        <v>8.5</v>
      </c>
      <c r="S86" s="76">
        <f t="shared" si="25"/>
        <v>0</v>
      </c>
    </row>
    <row r="87" spans="1:19" ht="21.75" customHeight="1" x14ac:dyDescent="0.25">
      <c r="A87" s="31" t="s">
        <v>92</v>
      </c>
      <c r="B87" s="29" t="s">
        <v>75</v>
      </c>
      <c r="C87" s="62">
        <v>15</v>
      </c>
      <c r="D87" s="62">
        <v>15</v>
      </c>
      <c r="E87" s="62">
        <v>15</v>
      </c>
      <c r="F87" s="62">
        <v>5</v>
      </c>
      <c r="G87" s="62">
        <v>5</v>
      </c>
      <c r="H87" s="62">
        <v>5</v>
      </c>
      <c r="I87" s="79"/>
      <c r="J87" s="79"/>
      <c r="K87" s="80"/>
      <c r="L87" s="39"/>
      <c r="M87" s="39"/>
      <c r="N87" s="39"/>
      <c r="O87" s="56"/>
      <c r="Q87" s="76">
        <f t="shared" si="23"/>
        <v>20</v>
      </c>
      <c r="R87" s="76">
        <f t="shared" si="24"/>
        <v>20</v>
      </c>
      <c r="S87" s="76">
        <f t="shared" si="25"/>
        <v>20</v>
      </c>
    </row>
    <row r="88" spans="1:19" ht="21.75" customHeight="1" x14ac:dyDescent="0.25">
      <c r="A88" s="31" t="s">
        <v>68</v>
      </c>
      <c r="B88" s="29" t="s">
        <v>76</v>
      </c>
      <c r="C88" s="62">
        <v>15</v>
      </c>
      <c r="D88" s="62">
        <v>15</v>
      </c>
      <c r="E88" s="62">
        <v>15</v>
      </c>
      <c r="F88" s="62">
        <v>4.5</v>
      </c>
      <c r="G88" s="62">
        <v>4.5</v>
      </c>
      <c r="H88" s="62">
        <v>4.5</v>
      </c>
      <c r="I88" s="79">
        <v>1.2</v>
      </c>
      <c r="J88" s="79">
        <v>1.2</v>
      </c>
      <c r="K88" s="79">
        <v>1.2</v>
      </c>
      <c r="L88" s="39"/>
      <c r="M88" s="39"/>
      <c r="N88" s="39"/>
      <c r="O88" s="56"/>
      <c r="Q88" s="76">
        <f t="shared" si="23"/>
        <v>20.7</v>
      </c>
      <c r="R88" s="76">
        <f t="shared" si="24"/>
        <v>20.7</v>
      </c>
      <c r="S88" s="76">
        <f t="shared" si="25"/>
        <v>20.7</v>
      </c>
    </row>
    <row r="89" spans="1:19" ht="21.75" customHeight="1" x14ac:dyDescent="0.25">
      <c r="A89" s="31" t="s">
        <v>69</v>
      </c>
      <c r="B89" s="29" t="s">
        <v>77</v>
      </c>
      <c r="C89" s="62">
        <v>18</v>
      </c>
      <c r="D89" s="62"/>
      <c r="E89" s="62"/>
      <c r="F89" s="62"/>
      <c r="G89" s="62">
        <v>19</v>
      </c>
      <c r="H89" s="62"/>
      <c r="I89" s="79"/>
      <c r="J89" s="79"/>
      <c r="K89" s="79"/>
      <c r="L89" s="39"/>
      <c r="M89" s="39"/>
      <c r="N89" s="39"/>
      <c r="O89" s="56"/>
      <c r="Q89" s="76">
        <f t="shared" si="23"/>
        <v>18</v>
      </c>
      <c r="R89" s="76">
        <f t="shared" si="24"/>
        <v>19</v>
      </c>
      <c r="S89" s="76">
        <f t="shared" si="25"/>
        <v>0</v>
      </c>
    </row>
    <row r="90" spans="1:19" ht="35.25" customHeight="1" x14ac:dyDescent="0.25">
      <c r="A90" s="31" t="s">
        <v>70</v>
      </c>
      <c r="B90" s="29" t="s">
        <v>79</v>
      </c>
      <c r="C90" s="62"/>
      <c r="D90" s="62"/>
      <c r="E90" s="62">
        <v>50</v>
      </c>
      <c r="F90" s="62"/>
      <c r="G90" s="62"/>
      <c r="H90" s="62"/>
      <c r="I90" s="79"/>
      <c r="J90" s="79"/>
      <c r="K90" s="79"/>
      <c r="L90" s="39"/>
      <c r="M90" s="39"/>
      <c r="N90" s="39"/>
      <c r="O90" s="56"/>
      <c r="Q90" s="76">
        <f t="shared" si="23"/>
        <v>0</v>
      </c>
      <c r="R90" s="76">
        <f t="shared" si="24"/>
        <v>0</v>
      </c>
      <c r="S90" s="76">
        <f t="shared" si="25"/>
        <v>50</v>
      </c>
    </row>
    <row r="91" spans="1:19" ht="38.25" customHeight="1" x14ac:dyDescent="0.25">
      <c r="A91" s="31" t="s">
        <v>93</v>
      </c>
      <c r="B91" s="29" t="s">
        <v>78</v>
      </c>
      <c r="C91" s="62"/>
      <c r="D91" s="62">
        <v>1.1000000000000001</v>
      </c>
      <c r="E91" s="62"/>
      <c r="F91" s="62"/>
      <c r="G91" s="62"/>
      <c r="H91" s="62"/>
      <c r="I91" s="79"/>
      <c r="J91" s="79"/>
      <c r="K91" s="79"/>
      <c r="L91" s="39"/>
      <c r="M91" s="39"/>
      <c r="N91" s="39"/>
      <c r="O91" s="56"/>
      <c r="Q91" s="76">
        <f t="shared" si="23"/>
        <v>0</v>
      </c>
      <c r="R91" s="76">
        <f t="shared" si="24"/>
        <v>1.1000000000000001</v>
      </c>
      <c r="S91" s="76">
        <f t="shared" si="25"/>
        <v>0</v>
      </c>
    </row>
    <row r="92" spans="1:19" ht="33" customHeight="1" x14ac:dyDescent="0.25">
      <c r="A92" s="31" t="s">
        <v>71</v>
      </c>
      <c r="B92" s="29" t="s">
        <v>80</v>
      </c>
      <c r="C92" s="62">
        <v>9.5</v>
      </c>
      <c r="D92" s="62"/>
      <c r="E92" s="62"/>
      <c r="F92" s="62"/>
      <c r="G92" s="62"/>
      <c r="H92" s="62"/>
      <c r="I92" s="79"/>
      <c r="J92" s="79"/>
      <c r="K92" s="79"/>
      <c r="L92" s="39"/>
      <c r="M92" s="39"/>
      <c r="N92" s="39"/>
      <c r="O92" s="56"/>
      <c r="Q92" s="76">
        <f t="shared" si="23"/>
        <v>9.5</v>
      </c>
      <c r="R92" s="76">
        <f t="shared" si="24"/>
        <v>0</v>
      </c>
      <c r="S92" s="76">
        <f t="shared" si="25"/>
        <v>0</v>
      </c>
    </row>
    <row r="93" spans="1:19" ht="24" customHeight="1" x14ac:dyDescent="0.25">
      <c r="A93" s="31" t="s">
        <v>74</v>
      </c>
      <c r="B93" s="29" t="s">
        <v>83</v>
      </c>
      <c r="C93" s="62">
        <v>4</v>
      </c>
      <c r="D93" s="62">
        <v>8</v>
      </c>
      <c r="E93" s="62"/>
      <c r="F93" s="62"/>
      <c r="G93" s="62"/>
      <c r="H93" s="62"/>
      <c r="I93" s="79"/>
      <c r="J93" s="79"/>
      <c r="K93" s="79"/>
      <c r="L93" s="39"/>
      <c r="M93" s="39"/>
      <c r="N93" s="39"/>
      <c r="O93" s="56"/>
      <c r="Q93" s="76">
        <f t="shared" si="23"/>
        <v>4</v>
      </c>
      <c r="R93" s="76">
        <f t="shared" si="24"/>
        <v>8</v>
      </c>
      <c r="S93" s="76">
        <f t="shared" si="25"/>
        <v>0</v>
      </c>
    </row>
    <row r="94" spans="1:19" ht="36" customHeight="1" x14ac:dyDescent="0.25">
      <c r="A94" s="31" t="s">
        <v>94</v>
      </c>
      <c r="B94" s="29" t="s">
        <v>101</v>
      </c>
      <c r="C94" s="62">
        <v>26</v>
      </c>
      <c r="D94" s="62"/>
      <c r="E94" s="62"/>
      <c r="F94" s="62"/>
      <c r="G94" s="62"/>
      <c r="H94" s="62"/>
      <c r="I94" s="79"/>
      <c r="J94" s="79"/>
      <c r="K94" s="79"/>
      <c r="L94" s="39"/>
      <c r="M94" s="39"/>
      <c r="N94" s="39"/>
      <c r="O94" s="56"/>
      <c r="Q94" s="76">
        <f t="shared" ref="Q94:S98" si="26">C94+F94+I94+L94</f>
        <v>26</v>
      </c>
      <c r="R94" s="76">
        <f t="shared" si="26"/>
        <v>0</v>
      </c>
      <c r="S94" s="76">
        <f t="shared" si="26"/>
        <v>0</v>
      </c>
    </row>
    <row r="95" spans="1:19" ht="35.25" customHeight="1" x14ac:dyDescent="0.25">
      <c r="A95" s="31" t="s">
        <v>95</v>
      </c>
      <c r="B95" s="29" t="s">
        <v>100</v>
      </c>
      <c r="C95" s="62"/>
      <c r="D95" s="62"/>
      <c r="E95" s="62"/>
      <c r="F95" s="62"/>
      <c r="G95" s="62">
        <v>196</v>
      </c>
      <c r="H95" s="62"/>
      <c r="I95" s="79"/>
      <c r="J95" s="79"/>
      <c r="K95" s="79"/>
      <c r="L95" s="39"/>
      <c r="M95" s="39"/>
      <c r="N95" s="39"/>
      <c r="O95" s="56"/>
      <c r="Q95" s="76">
        <f>C95+F95+I95+L95</f>
        <v>0</v>
      </c>
      <c r="R95" s="76">
        <f>D95+G95+J95+M95</f>
        <v>196</v>
      </c>
      <c r="S95" s="76">
        <f>E95+H95+K95+N95</f>
        <v>0</v>
      </c>
    </row>
    <row r="96" spans="1:19" ht="39.75" customHeight="1" x14ac:dyDescent="0.25">
      <c r="A96" s="31" t="s">
        <v>96</v>
      </c>
      <c r="B96" s="29" t="s">
        <v>98</v>
      </c>
      <c r="C96" s="62"/>
      <c r="D96" s="62"/>
      <c r="E96" s="62"/>
      <c r="F96" s="62"/>
      <c r="G96" s="62">
        <v>179.6</v>
      </c>
      <c r="H96" s="62"/>
      <c r="I96" s="79"/>
      <c r="J96" s="79"/>
      <c r="K96" s="79"/>
      <c r="L96" s="39"/>
      <c r="M96" s="39"/>
      <c r="N96" s="39"/>
      <c r="O96" s="56"/>
      <c r="Q96" s="76">
        <f t="shared" si="26"/>
        <v>0</v>
      </c>
      <c r="R96" s="76">
        <f t="shared" si="26"/>
        <v>179.6</v>
      </c>
      <c r="S96" s="76">
        <f t="shared" si="26"/>
        <v>0</v>
      </c>
    </row>
    <row r="97" spans="1:19" ht="32.25" customHeight="1" x14ac:dyDescent="0.25">
      <c r="A97" s="31" t="s">
        <v>99</v>
      </c>
      <c r="B97" s="29" t="s">
        <v>97</v>
      </c>
      <c r="C97" s="62"/>
      <c r="D97" s="62"/>
      <c r="E97" s="62"/>
      <c r="F97" s="62"/>
      <c r="G97" s="62">
        <v>176.7</v>
      </c>
      <c r="H97" s="62"/>
      <c r="I97" s="79"/>
      <c r="J97" s="79"/>
      <c r="K97" s="79"/>
      <c r="L97" s="39"/>
      <c r="M97" s="39"/>
      <c r="N97" s="39"/>
      <c r="O97" s="56"/>
      <c r="Q97" s="76">
        <f t="shared" si="26"/>
        <v>0</v>
      </c>
      <c r="R97" s="76">
        <f t="shared" si="26"/>
        <v>176.7</v>
      </c>
      <c r="S97" s="76">
        <f t="shared" si="26"/>
        <v>0</v>
      </c>
    </row>
    <row r="98" spans="1:19" ht="15.75" customHeight="1" x14ac:dyDescent="0.25">
      <c r="A98" s="18" t="s">
        <v>23</v>
      </c>
      <c r="B98" s="57" t="s">
        <v>46</v>
      </c>
      <c r="C98" s="44"/>
      <c r="D98" s="44"/>
      <c r="E98" s="44"/>
      <c r="F98" s="44"/>
      <c r="G98" s="44"/>
      <c r="H98" s="58"/>
      <c r="I98" s="58"/>
      <c r="J98" s="58"/>
      <c r="K98" s="58"/>
      <c r="L98" s="58"/>
      <c r="M98" s="58"/>
      <c r="N98" s="58"/>
      <c r="O98" s="14"/>
      <c r="Q98" s="76">
        <f t="shared" si="26"/>
        <v>0</v>
      </c>
      <c r="R98" s="76">
        <f t="shared" si="26"/>
        <v>0</v>
      </c>
      <c r="S98" s="76">
        <f t="shared" si="26"/>
        <v>0</v>
      </c>
    </row>
    <row r="99" spans="1:19" ht="15.75" customHeight="1" x14ac:dyDescent="0.25">
      <c r="Q99" s="142" t="s">
        <v>50</v>
      </c>
      <c r="R99" s="142"/>
      <c r="S99" s="142"/>
    </row>
    <row r="100" spans="1:19" s="59" customFormat="1" ht="15.75" customHeight="1" x14ac:dyDescent="0.3">
      <c r="H100" s="147"/>
      <c r="I100" s="147"/>
      <c r="J100" s="147"/>
      <c r="K100" s="147"/>
      <c r="L100" s="147"/>
      <c r="M100" s="147"/>
      <c r="N100" s="147"/>
      <c r="Q100" s="74">
        <f>Q66/Q14*100</f>
        <v>91.10283964699525</v>
      </c>
      <c r="R100" s="74">
        <f>R66/R14*100</f>
        <v>91.073225724244878</v>
      </c>
      <c r="S100" s="74">
        <f>S66/S14*100</f>
        <v>77.330907265654403</v>
      </c>
    </row>
  </sheetData>
  <mergeCells count="14">
    <mergeCell ref="N4:O4"/>
    <mergeCell ref="H100:N100"/>
    <mergeCell ref="Q11:S11"/>
    <mergeCell ref="Q99:S99"/>
    <mergeCell ref="A6:O6"/>
    <mergeCell ref="A8:O8"/>
    <mergeCell ref="A9:O9"/>
    <mergeCell ref="A11:A12"/>
    <mergeCell ref="B11:B12"/>
    <mergeCell ref="C11:E11"/>
    <mergeCell ref="F11:H11"/>
    <mergeCell ref="I11:K11"/>
    <mergeCell ref="L11:N11"/>
    <mergeCell ref="O11:O12"/>
  </mergeCells>
  <conditionalFormatting sqref="B70 B77:B78">
    <cfRule type="notContainsBlanks" dxfId="29" priority="62" stopIfTrue="1">
      <formula>LEN(TRIM(B70))&gt;0</formula>
    </cfRule>
  </conditionalFormatting>
  <conditionalFormatting sqref="B70">
    <cfRule type="notContainsBlanks" dxfId="28" priority="61" stopIfTrue="1">
      <formula>LEN(TRIM(B70))&gt;0</formula>
    </cfRule>
  </conditionalFormatting>
  <conditionalFormatting sqref="B71">
    <cfRule type="notContainsBlanks" dxfId="27" priority="60" stopIfTrue="1">
      <formula>LEN(TRIM(B71))&gt;0</formula>
    </cfRule>
  </conditionalFormatting>
  <conditionalFormatting sqref="B71">
    <cfRule type="notContainsBlanks" dxfId="26" priority="59" stopIfTrue="1">
      <formula>LEN(TRIM(B71))&gt;0</formula>
    </cfRule>
  </conditionalFormatting>
  <conditionalFormatting sqref="B75">
    <cfRule type="notContainsBlanks" dxfId="25" priority="58" stopIfTrue="1">
      <formula>LEN(TRIM(B75))&gt;0</formula>
    </cfRule>
  </conditionalFormatting>
  <conditionalFormatting sqref="B75">
    <cfRule type="notContainsBlanks" dxfId="24" priority="57" stopIfTrue="1">
      <formula>LEN(TRIM(B75))&gt;0</formula>
    </cfRule>
  </conditionalFormatting>
  <conditionalFormatting sqref="B76">
    <cfRule type="notContainsBlanks" dxfId="23" priority="56" stopIfTrue="1">
      <formula>LEN(TRIM(B76))&gt;0</formula>
    </cfRule>
  </conditionalFormatting>
  <conditionalFormatting sqref="B76">
    <cfRule type="notContainsBlanks" dxfId="22" priority="55" stopIfTrue="1">
      <formula>LEN(TRIM(B76))&gt;0</formula>
    </cfRule>
  </conditionalFormatting>
  <conditionalFormatting sqref="B79">
    <cfRule type="notContainsBlanks" dxfId="21" priority="54" stopIfTrue="1">
      <formula>LEN(TRIM(B79))&gt;0</formula>
    </cfRule>
  </conditionalFormatting>
  <conditionalFormatting sqref="B79">
    <cfRule type="notContainsBlanks" dxfId="20" priority="53" stopIfTrue="1">
      <formula>LEN(TRIM(B79))&gt;0</formula>
    </cfRule>
  </conditionalFormatting>
  <conditionalFormatting sqref="B79">
    <cfRule type="notContainsBlanks" dxfId="19" priority="52" stopIfTrue="1">
      <formula>LEN(TRIM(B79))&gt;0</formula>
    </cfRule>
  </conditionalFormatting>
  <conditionalFormatting sqref="B80">
    <cfRule type="notContainsBlanks" dxfId="18" priority="49" stopIfTrue="1">
      <formula>LEN(TRIM(B80))&gt;0</formula>
    </cfRule>
  </conditionalFormatting>
  <conditionalFormatting sqref="B80">
    <cfRule type="notContainsBlanks" dxfId="17" priority="48" stopIfTrue="1">
      <formula>LEN(TRIM(B80))&gt;0</formula>
    </cfRule>
  </conditionalFormatting>
  <conditionalFormatting sqref="B18">
    <cfRule type="notContainsBlanks" dxfId="16" priority="29" stopIfTrue="1">
      <formula>LEN(TRIM(B18))&gt;0</formula>
    </cfRule>
  </conditionalFormatting>
  <conditionalFormatting sqref="B18">
    <cfRule type="notContainsBlanks" dxfId="15" priority="28" stopIfTrue="1">
      <formula>LEN(TRIM(B18))&gt;0</formula>
    </cfRule>
  </conditionalFormatting>
  <conditionalFormatting sqref="B36">
    <cfRule type="notContainsBlanks" dxfId="14" priority="24" stopIfTrue="1">
      <formula>LEN(TRIM(B36))&gt;0</formula>
    </cfRule>
  </conditionalFormatting>
  <conditionalFormatting sqref="B19">
    <cfRule type="notContainsBlanks" dxfId="13" priority="23" stopIfTrue="1">
      <formula>LEN(TRIM(B19))&gt;0</formula>
    </cfRule>
  </conditionalFormatting>
  <conditionalFormatting sqref="B36">
    <cfRule type="notContainsBlanks" dxfId="12" priority="25" stopIfTrue="1">
      <formula>LEN(TRIM(B36))&gt;0</formula>
    </cfRule>
  </conditionalFormatting>
  <conditionalFormatting sqref="B19">
    <cfRule type="notContainsBlanks" dxfId="11" priority="22" stopIfTrue="1">
      <formula>LEN(TRIM(B19))&gt;0</formula>
    </cfRule>
  </conditionalFormatting>
  <conditionalFormatting sqref="B40">
    <cfRule type="notContainsBlanks" dxfId="10" priority="19" stopIfTrue="1">
      <formula>LEN(TRIM(B40))&gt;0</formula>
    </cfRule>
  </conditionalFormatting>
  <conditionalFormatting sqref="B20">
    <cfRule type="notContainsBlanks" dxfId="9" priority="10" stopIfTrue="1">
      <formula>LEN(TRIM(B20))&gt;0</formula>
    </cfRule>
  </conditionalFormatting>
  <conditionalFormatting sqref="B20">
    <cfRule type="notContainsBlanks" dxfId="8" priority="9" stopIfTrue="1">
      <formula>LEN(TRIM(B20))&gt;0</formula>
    </cfRule>
  </conditionalFormatting>
  <conditionalFormatting sqref="B20">
    <cfRule type="notContainsBlanks" dxfId="7" priority="8" stopIfTrue="1">
      <formula>LEN(TRIM(B20))&gt;0</formula>
    </cfRule>
  </conditionalFormatting>
  <conditionalFormatting sqref="B21">
    <cfRule type="notContainsBlanks" dxfId="6" priority="6" stopIfTrue="1">
      <formula>LEN(TRIM(B21))&gt;0</formula>
    </cfRule>
  </conditionalFormatting>
  <conditionalFormatting sqref="B21">
    <cfRule type="notContainsBlanks" dxfId="5" priority="7" stopIfTrue="1">
      <formula>LEN(TRIM(B21))&gt;0</formula>
    </cfRule>
  </conditionalFormatting>
  <conditionalFormatting sqref="B26">
    <cfRule type="notContainsBlanks" dxfId="4" priority="5" stopIfTrue="1">
      <formula>LEN(TRIM(B26))&gt;0</formula>
    </cfRule>
  </conditionalFormatting>
  <conditionalFormatting sqref="B26">
    <cfRule type="notContainsBlanks" dxfId="3" priority="4" stopIfTrue="1">
      <formula>LEN(TRIM(B26))&gt;0</formula>
    </cfRule>
  </conditionalFormatting>
  <conditionalFormatting sqref="B37">
    <cfRule type="notContainsBlanks" dxfId="2" priority="3" stopIfTrue="1">
      <formula>LEN(TRIM(B37))&gt;0</formula>
    </cfRule>
  </conditionalFormatting>
  <conditionalFormatting sqref="B37">
    <cfRule type="notContainsBlanks" dxfId="1" priority="2" stopIfTrue="1">
      <formula>LEN(TRIM(B37))&gt;0</formula>
    </cfRule>
  </conditionalFormatting>
  <conditionalFormatting sqref="B48">
    <cfRule type="notContainsBlanks" dxfId="0" priority="1" stopIfTrue="1">
      <formula>LEN(TRIM(B48))&gt;0</formula>
    </cfRule>
  </conditionalFormatting>
  <pageMargins left="0.19685039370078741" right="0.19685039370078741" top="0.55118110236220474" bottom="0.15748031496062992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pakeitimas</vt:lpstr>
      <vt:lpstr> (PAPILDYTAS)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</dc:creator>
  <cp:lastModifiedBy>user</cp:lastModifiedBy>
  <cp:lastPrinted>2016-12-08T14:38:04Z</cp:lastPrinted>
  <dcterms:created xsi:type="dcterms:W3CDTF">2010-04-29T07:42:15Z</dcterms:created>
  <dcterms:modified xsi:type="dcterms:W3CDTF">2016-12-23T10:00:37Z</dcterms:modified>
</cp:coreProperties>
</file>