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60" yWindow="15" windowWidth="15345" windowHeight="8925"/>
  </bookViews>
  <sheets>
    <sheet name="bendra" sheetId="1" r:id="rId1"/>
  </sheets>
  <calcPr calcId="145621"/>
</workbook>
</file>

<file path=xl/calcChain.xml><?xml version="1.0" encoding="utf-8"?>
<calcChain xmlns="http://schemas.openxmlformats.org/spreadsheetml/2006/main">
  <c r="C39" i="1" l="1"/>
  <c r="D134" i="1"/>
  <c r="E134" i="1"/>
  <c r="D140" i="1"/>
  <c r="E140" i="1"/>
  <c r="F140" i="1"/>
  <c r="E106" i="1"/>
  <c r="E105" i="1"/>
  <c r="E101" i="1"/>
  <c r="E100" i="1"/>
  <c r="F101" i="1"/>
  <c r="E59" i="1"/>
  <c r="F59" i="1"/>
  <c r="D59" i="1"/>
  <c r="D101" i="1"/>
  <c r="D100" i="1"/>
  <c r="D72" i="1"/>
  <c r="C72" i="1"/>
  <c r="D122" i="1"/>
  <c r="D139" i="1"/>
  <c r="C139" i="1"/>
  <c r="F139" i="1"/>
  <c r="D47" i="1"/>
  <c r="D118" i="1"/>
  <c r="D117" i="1"/>
  <c r="D96" i="1"/>
  <c r="D91" i="1"/>
  <c r="D90" i="1"/>
  <c r="F80" i="1"/>
  <c r="D53" i="1"/>
  <c r="F47" i="1"/>
  <c r="C43" i="1"/>
  <c r="D18" i="1"/>
  <c r="C18" i="1"/>
  <c r="D106" i="1"/>
  <c r="D105" i="1"/>
  <c r="D68" i="1"/>
  <c r="E30" i="1"/>
  <c r="E132" i="1"/>
  <c r="D133" i="1"/>
  <c r="E133" i="1"/>
  <c r="F133" i="1"/>
  <c r="E118" i="1"/>
  <c r="E117" i="1"/>
  <c r="C63" i="1"/>
  <c r="F30" i="1"/>
  <c r="F29" i="1"/>
  <c r="C29" i="1"/>
  <c r="D135" i="1"/>
  <c r="E135" i="1"/>
  <c r="F135" i="1"/>
  <c r="E68" i="1"/>
  <c r="F68" i="1"/>
  <c r="C71" i="1"/>
  <c r="C136" i="1"/>
  <c r="F122" i="1"/>
  <c r="C125" i="1"/>
  <c r="D30" i="1"/>
  <c r="D29" i="1"/>
  <c r="D44" i="1"/>
  <c r="C44" i="1"/>
  <c r="D65" i="1"/>
  <c r="C65" i="1"/>
  <c r="D78" i="1"/>
  <c r="D80" i="1"/>
  <c r="D85" i="1"/>
  <c r="C85" i="1"/>
  <c r="D88" i="1"/>
  <c r="D110" i="1"/>
  <c r="D109" i="1"/>
  <c r="D114" i="1"/>
  <c r="D113" i="1"/>
  <c r="C42" i="1"/>
  <c r="C120" i="1"/>
  <c r="F118" i="1"/>
  <c r="F117" i="1"/>
  <c r="F18" i="1"/>
  <c r="F44" i="1"/>
  <c r="F53" i="1"/>
  <c r="C53" i="1"/>
  <c r="F65" i="1"/>
  <c r="F72" i="1"/>
  <c r="F78" i="1"/>
  <c r="E18" i="1"/>
  <c r="E17" i="1"/>
  <c r="E130" i="1"/>
  <c r="E44" i="1"/>
  <c r="E47" i="1"/>
  <c r="E53" i="1"/>
  <c r="E65" i="1"/>
  <c r="E72" i="1"/>
  <c r="E76" i="1"/>
  <c r="E78" i="1"/>
  <c r="E80" i="1"/>
  <c r="E122" i="1"/>
  <c r="E85" i="1"/>
  <c r="E88" i="1"/>
  <c r="E91" i="1"/>
  <c r="E90" i="1"/>
  <c r="E96" i="1"/>
  <c r="E95" i="1"/>
  <c r="E110" i="1"/>
  <c r="E109" i="1"/>
  <c r="E114" i="1"/>
  <c r="E113" i="1"/>
  <c r="F88" i="1"/>
  <c r="F84" i="1"/>
  <c r="F91" i="1"/>
  <c r="F90" i="1"/>
  <c r="F96" i="1"/>
  <c r="F95" i="1"/>
  <c r="F106" i="1"/>
  <c r="F105" i="1"/>
  <c r="F110" i="1"/>
  <c r="F109" i="1"/>
  <c r="F114" i="1"/>
  <c r="F113" i="1"/>
  <c r="D138" i="1"/>
  <c r="F134" i="1"/>
  <c r="C134" i="1"/>
  <c r="C15" i="1"/>
  <c r="C16" i="1"/>
  <c r="C40" i="1"/>
  <c r="C50" i="1"/>
  <c r="C41" i="1"/>
  <c r="C55" i="1"/>
  <c r="C56" i="1"/>
  <c r="C57" i="1"/>
  <c r="C138" i="1"/>
  <c r="C46" i="1"/>
  <c r="C23" i="1"/>
  <c r="C74" i="1"/>
  <c r="C73" i="1"/>
  <c r="C112" i="1"/>
  <c r="C111" i="1"/>
  <c r="C38" i="1"/>
  <c r="C37" i="1"/>
  <c r="C36" i="1"/>
  <c r="C35" i="1"/>
  <c r="C34" i="1"/>
  <c r="C33" i="1"/>
  <c r="C32" i="1"/>
  <c r="C31" i="1"/>
  <c r="C89" i="1"/>
  <c r="C20" i="1"/>
  <c r="C21" i="1"/>
  <c r="C25" i="1"/>
  <c r="C19" i="1"/>
  <c r="C22" i="1"/>
  <c r="C24" i="1"/>
  <c r="C86" i="1"/>
  <c r="C60" i="1"/>
  <c r="C54" i="1"/>
  <c r="C26" i="1"/>
  <c r="C27" i="1"/>
  <c r="C48" i="1"/>
  <c r="C66" i="1"/>
  <c r="C69" i="1"/>
  <c r="C76" i="1"/>
  <c r="C77" i="1"/>
  <c r="C79" i="1"/>
  <c r="C81" i="1"/>
  <c r="C82" i="1"/>
  <c r="C92" i="1"/>
  <c r="C93" i="1"/>
  <c r="C97" i="1"/>
  <c r="C98" i="1"/>
  <c r="C102" i="1"/>
  <c r="C103" i="1"/>
  <c r="C107" i="1"/>
  <c r="C108" i="1"/>
  <c r="C115" i="1"/>
  <c r="C116" i="1"/>
  <c r="C119" i="1"/>
  <c r="C123" i="1"/>
  <c r="C124" i="1"/>
  <c r="C126" i="1"/>
  <c r="C80" i="1"/>
  <c r="C96" i="1"/>
  <c r="C114" i="1"/>
  <c r="D95" i="1"/>
  <c r="F100" i="1"/>
  <c r="C101" i="1"/>
  <c r="F132" i="1"/>
  <c r="D84" i="1"/>
  <c r="E29" i="1"/>
  <c r="C95" i="1"/>
  <c r="C100" i="1"/>
  <c r="C59" i="1"/>
  <c r="C110" i="1"/>
  <c r="C106" i="1"/>
  <c r="C68" i="1"/>
  <c r="C135" i="1"/>
  <c r="C133" i="1"/>
  <c r="C140" i="1"/>
  <c r="C109" i="1"/>
  <c r="D132" i="1"/>
  <c r="C88" i="1"/>
  <c r="C78" i="1"/>
  <c r="C117" i="1"/>
  <c r="C113" i="1"/>
  <c r="C84" i="1"/>
  <c r="E84" i="1"/>
  <c r="C122" i="1"/>
  <c r="C47" i="1"/>
  <c r="C105" i="1"/>
  <c r="C30" i="1"/>
  <c r="C118" i="1"/>
  <c r="F17" i="1"/>
  <c r="F130" i="1"/>
  <c r="C130" i="1"/>
  <c r="D17" i="1"/>
  <c r="D130" i="1"/>
  <c r="C132" i="1"/>
  <c r="C90" i="1"/>
  <c r="C91" i="1"/>
  <c r="C17" i="1"/>
</calcChain>
</file>

<file path=xl/sharedStrings.xml><?xml version="1.0" encoding="utf-8"?>
<sst xmlns="http://schemas.openxmlformats.org/spreadsheetml/2006/main" count="243" uniqueCount="186">
  <si>
    <t>PATVIRTINTA</t>
  </si>
  <si>
    <t>Kretingos rajono savivaldybės tarybos</t>
  </si>
  <si>
    <t>Eil.Nr.</t>
  </si>
  <si>
    <t>Iš viso</t>
  </si>
  <si>
    <t>Iš jų:</t>
  </si>
  <si>
    <t>išlaidoms</t>
  </si>
  <si>
    <t>turtui įsigyti</t>
  </si>
  <si>
    <t>iš viso</t>
  </si>
  <si>
    <t>Tarybos veiklos išlaidos</t>
  </si>
  <si>
    <t>Administracijos veiklos išlaidos</t>
  </si>
  <si>
    <t>Direktoriaus rezervas</t>
  </si>
  <si>
    <t>Savivaldybės savarankiškoms funkcijoms vykdyti</t>
  </si>
  <si>
    <t>Kūno kultūros ir sporto programa (Nr.10)</t>
  </si>
  <si>
    <t>Informacinių technologijų programa (Nr.11)</t>
  </si>
  <si>
    <t>Savivaldybės savarankiškoms funkcijoms finansuoti</t>
  </si>
  <si>
    <t>Spec.dotacija valstybinėms funkcijoms atlikti</t>
  </si>
  <si>
    <t>Spec. dotacija valstybinėms funkcijoms atlikti</t>
  </si>
  <si>
    <t>1.1</t>
  </si>
  <si>
    <t>pagal asignavimų valdytojus ir programas</t>
  </si>
  <si>
    <t xml:space="preserve">     iš jų:</t>
  </si>
  <si>
    <t xml:space="preserve">Savivaldybės aplinkos apsaugos rėmimo specialioji programa </t>
  </si>
  <si>
    <t>Valdžios išlaidos</t>
  </si>
  <si>
    <t>Mero fondas</t>
  </si>
  <si>
    <t xml:space="preserve"> Asignavimų valdytojo ir programos pavadinimas</t>
  </si>
  <si>
    <t>2.1</t>
  </si>
  <si>
    <t>2.1.1</t>
  </si>
  <si>
    <t>2.1.2</t>
  </si>
  <si>
    <t xml:space="preserve">Savivaldybės savarankiškoms funkcijoms vykdyti </t>
  </si>
  <si>
    <t>2.1.3</t>
  </si>
  <si>
    <t>2.1.4</t>
  </si>
  <si>
    <t>2.1.5</t>
  </si>
  <si>
    <t>2.1.6</t>
  </si>
  <si>
    <t>2.1.7</t>
  </si>
  <si>
    <t>5.1.2</t>
  </si>
  <si>
    <t>4.1</t>
  </si>
  <si>
    <t>6.1</t>
  </si>
  <si>
    <t>7.1</t>
  </si>
  <si>
    <t>8.1</t>
  </si>
  <si>
    <t>9.1</t>
  </si>
  <si>
    <t>10.1</t>
  </si>
  <si>
    <t xml:space="preserve">   iš jos: savivaldybės visuomenės sveikatos rėmimo programa</t>
  </si>
  <si>
    <t>Architektūros ir teritorijų planavimo programa (Nr.12)</t>
  </si>
  <si>
    <t>Savivaldybės administracijos direktorius</t>
  </si>
  <si>
    <t>Planuojamos išlaidos iš skolintų lėšų investiciniams projektams finansuoti</t>
  </si>
  <si>
    <t>Reprezentacinės išlaidos</t>
  </si>
  <si>
    <t>Seniūnijų programos priemonėms vykdyti</t>
  </si>
  <si>
    <t>Seniūnijų gatvių priežiūra žiemos laikotarpiu (aplinkos tvarkymas)</t>
  </si>
  <si>
    <t>Valstybės investicijų programoje investiciniams projektams vykdyti</t>
  </si>
  <si>
    <t xml:space="preserve">Savivaldybės kontrolės ir audito tarnybos veiklos išlaidos </t>
  </si>
  <si>
    <t>2.1.8</t>
  </si>
  <si>
    <t xml:space="preserve">Administracijos pajamos, skirtos veiklos išlaidoms </t>
  </si>
  <si>
    <t>2.2</t>
  </si>
  <si>
    <t>Darbėnų seniūnija</t>
  </si>
  <si>
    <t>Imbarės seniūnija</t>
  </si>
  <si>
    <t>Kartenos seniūnija</t>
  </si>
  <si>
    <t>Kretingos seniūnija</t>
  </si>
  <si>
    <t>Kūlupėnų seniūnija</t>
  </si>
  <si>
    <t>Žalgirio seniūnija</t>
  </si>
  <si>
    <t>Salantų m. seniūnija</t>
  </si>
  <si>
    <t>Kretingos m. seniūnija</t>
  </si>
  <si>
    <t>Seniūnijų aplinkos tvarkymo, administracijos veiklos išlaidos, iš jų:</t>
  </si>
  <si>
    <t>2.2.1</t>
  </si>
  <si>
    <t>2.2.2</t>
  </si>
  <si>
    <t>2.2.4.</t>
  </si>
  <si>
    <t>2.3</t>
  </si>
  <si>
    <t>2.3.1.</t>
  </si>
  <si>
    <t>2.4</t>
  </si>
  <si>
    <t>2.4.1</t>
  </si>
  <si>
    <t>2.5</t>
  </si>
  <si>
    <t>Atliekų tvarkymo sistemos organizavimas</t>
  </si>
  <si>
    <t xml:space="preserve">Lengvatinis keleivių vežimas (kompensacija už socialiai remtinų asmenų, moksleivių pervežimus, nuostolius maršrutuose)                                                                                       </t>
  </si>
  <si>
    <t>2.6</t>
  </si>
  <si>
    <t>2.6.1</t>
  </si>
  <si>
    <t>2.6.2</t>
  </si>
  <si>
    <t>2.5.2</t>
  </si>
  <si>
    <t>2.5.1</t>
  </si>
  <si>
    <t>2.5.3</t>
  </si>
  <si>
    <t>2.5.4</t>
  </si>
  <si>
    <t>2.2.3</t>
  </si>
  <si>
    <t>2.1.9</t>
  </si>
  <si>
    <t>2.7</t>
  </si>
  <si>
    <t>2.7.1</t>
  </si>
  <si>
    <t>2.8</t>
  </si>
  <si>
    <t>2.9</t>
  </si>
  <si>
    <t>2.10</t>
  </si>
  <si>
    <t>2.11</t>
  </si>
  <si>
    <t>2.12</t>
  </si>
  <si>
    <t>2.8.1</t>
  </si>
  <si>
    <t>2.9.1</t>
  </si>
  <si>
    <t>2.9.2</t>
  </si>
  <si>
    <t>2.10.1</t>
  </si>
  <si>
    <t>2.11.1</t>
  </si>
  <si>
    <t>2.12.1</t>
  </si>
  <si>
    <t>2.12.2</t>
  </si>
  <si>
    <t>3.</t>
  </si>
  <si>
    <t>3.1</t>
  </si>
  <si>
    <t>3.2</t>
  </si>
  <si>
    <t>3.3.1</t>
  </si>
  <si>
    <t>3.1.1</t>
  </si>
  <si>
    <t>4.</t>
  </si>
  <si>
    <t>4.1.1</t>
  </si>
  <si>
    <t>4.1.2</t>
  </si>
  <si>
    <t xml:space="preserve">Įstaigos pajamos, skirtos veiklos išlaidoms </t>
  </si>
  <si>
    <t>5.</t>
  </si>
  <si>
    <t>5.1</t>
  </si>
  <si>
    <t>5.1.1</t>
  </si>
  <si>
    <t>6.</t>
  </si>
  <si>
    <t>6.1.1</t>
  </si>
  <si>
    <t>6.1.2</t>
  </si>
  <si>
    <t>7.</t>
  </si>
  <si>
    <t>7.1.1</t>
  </si>
  <si>
    <t>7.1.2</t>
  </si>
  <si>
    <t>8.</t>
  </si>
  <si>
    <t>8.1.1</t>
  </si>
  <si>
    <t>8.1.2</t>
  </si>
  <si>
    <t>Įstaigos pajamos, skirtos veiklos išlaidoms</t>
  </si>
  <si>
    <t>9.</t>
  </si>
  <si>
    <t>9.1.1</t>
  </si>
  <si>
    <t>9.1.2</t>
  </si>
  <si>
    <t>10.</t>
  </si>
  <si>
    <t>10.1.1</t>
  </si>
  <si>
    <t>11.</t>
  </si>
  <si>
    <t>11.1.</t>
  </si>
  <si>
    <t>11.2.</t>
  </si>
  <si>
    <t>11.3.</t>
  </si>
  <si>
    <t>Savivaldybės kontrolės ir audito tarnyba (asignavimų valdytojas - įstaigos vadovas )</t>
  </si>
  <si>
    <t>2.3.2.</t>
  </si>
  <si>
    <t>Derliaus šventės organizavimas</t>
  </si>
  <si>
    <t>2.4.2.</t>
  </si>
  <si>
    <t>2.4.3.</t>
  </si>
  <si>
    <t>10.1.2.</t>
  </si>
  <si>
    <t>2.2.5.</t>
  </si>
  <si>
    <t>11.4.</t>
  </si>
  <si>
    <t>Speciali tikslinė dotacija mokinio krepšeliui finansuoti</t>
  </si>
  <si>
    <t xml:space="preserve">Speciali tikslinė dotacija Marijos Tiškevičiūtės mokyklos klasių mokiniams, turintiems specialiųjų ugdymosi poreikių </t>
  </si>
  <si>
    <t>Viešoji įstaiga Pranciškonų gimnazija - speciali tikslinė dotacija mokinio krepšeliui finansuoti</t>
  </si>
  <si>
    <t>________________________</t>
  </si>
  <si>
    <t>2.6.3</t>
  </si>
  <si>
    <t>2015 metų Kretingos rajono savivaldybės biudžeto asignavimai</t>
  </si>
  <si>
    <t xml:space="preserve">                (Eur)</t>
  </si>
  <si>
    <t>iš jų darbo užmokesčiui</t>
  </si>
  <si>
    <t>2.1.10</t>
  </si>
  <si>
    <t>3.1.2</t>
  </si>
  <si>
    <t>2.2.6.</t>
  </si>
  <si>
    <t>2.4.4.</t>
  </si>
  <si>
    <t>2.5.5.</t>
  </si>
  <si>
    <t>2.6.4.</t>
  </si>
  <si>
    <t>2.9.3</t>
  </si>
  <si>
    <t>2.12.3.</t>
  </si>
  <si>
    <t>4.1.3.</t>
  </si>
  <si>
    <t>5.1.3.</t>
  </si>
  <si>
    <t>6.1.3.</t>
  </si>
  <si>
    <t>10.1.3.</t>
  </si>
  <si>
    <t>11.5.</t>
  </si>
  <si>
    <t>3 priedas</t>
  </si>
  <si>
    <t>Socialinio būsto ir socialinio būsto fondo, skirto laikinam apgyvendinimui, remontavimas</t>
  </si>
  <si>
    <t>Bendroji programa (Nr. 01)</t>
  </si>
  <si>
    <t>Seniūnijų programa (Nr. 02)</t>
  </si>
  <si>
    <t>Žemės ūkio programa (Nr. 03)</t>
  </si>
  <si>
    <t>Strateginio planavimo ir investicijų programa (Nr. 04)</t>
  </si>
  <si>
    <t xml:space="preserve">2014m. biudžeto nepanaudotų lėšų likučio paskirstymas </t>
  </si>
  <si>
    <t>Vietinio ūkio programa (Nr. 05)</t>
  </si>
  <si>
    <t>Sveikatos apsaugos programa (Nr. 06)</t>
  </si>
  <si>
    <t>Kultūros programa (Nr. 07)</t>
  </si>
  <si>
    <t>Švietimo programa (Nr. 08)</t>
  </si>
  <si>
    <t>Socialinės paramos programa (Nr. 09)</t>
  </si>
  <si>
    <t>Savivaldybės savarankiškoms funkcijoms finansuoti (palūkanoms mokėti)</t>
  </si>
  <si>
    <t>Speciali tikslinė dotacija Marijos Tiškevičiūtės mokyklos klasių mokiniams, turintiems specialiųjų ugdymosi poreikių (asignavimų valdytojas - Marijos Tiškevičiūtės mokykla )</t>
  </si>
  <si>
    <t>Kretingos muziejus (asignavimų valdytojas - įstaigos vadovas)</t>
  </si>
  <si>
    <t>Salantų kultūros centras (asignavimų valdytojas - įstaigos vadovas)</t>
  </si>
  <si>
    <t>Vyskupo Motiejaus Valančiaus gimtinės muziejus (asignavimų valdytojas - įstaigos vadovas)</t>
  </si>
  <si>
    <t>Dienos veiklos centras (asignavimų valdytojas - įstaigos vadovas)</t>
  </si>
  <si>
    <t>Socialinių paslaugų centras (asignavimų valdytojas - įstaigos vadovas)</t>
  </si>
  <si>
    <t>Kretingos rajono kultūros centras (asignavimų valdytojas - įstaigos vadovas )</t>
  </si>
  <si>
    <t xml:space="preserve">Ekonomikos ir biudžeto skyrius (asignavimų valdytojas - savivaldybės administracijos direktorius) </t>
  </si>
  <si>
    <t xml:space="preserve">2014 m. biudžeto nepanaudotų lėšų likučio paskirstymas  </t>
  </si>
  <si>
    <t xml:space="preserve">2014 m. biudžeto nepanaudotų lėšų likučio paskirstymas </t>
  </si>
  <si>
    <t>12.</t>
  </si>
  <si>
    <t>12.1</t>
  </si>
  <si>
    <t xml:space="preserve">Speciali tikslinė doatacija valstybinėms funkcijoms atlikti (mokinių visuomenės sveikatos priežiūra savivaldybės švietimo įstaigose) </t>
  </si>
  <si>
    <t>iš jų: VŠĮ Kartenos PSPC automobiliui įsigyti</t>
  </si>
  <si>
    <t>iš jų: Jokūbavo A. S. pagr., Kretingos sporto mokykloms autobusams įsigyti</t>
  </si>
  <si>
    <t xml:space="preserve"> </t>
  </si>
  <si>
    <t>iš jų: Žemaičių kultūros draugija, asociacija - skulptūrai ,,Durbės mūšis"</t>
  </si>
  <si>
    <t>M. Valančiaus viešoji biblioteka (asignavimų valdytojas - įstaigos vadovas)</t>
  </si>
  <si>
    <t>2015 m. vasario 27 d. sprendimu Nr. T2-30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</si>
</sst>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L_t_-;\-* #,##0.00\ _L_t_-;_-* &quot;-&quot;??\ _L_t_-;_-@_-"/>
    <numFmt numFmtId="164" formatCode="0.0"/>
    <numFmt numFmtId="165" formatCode="#,##0.0_ ;\-#,##0.0\ "/>
  </numFmts>
  <fonts count="22" x14ac:knownFonts="1">
    <font>
      <sz val="10"/>
      <name val="Arial"/>
      <charset val="186"/>
    </font>
    <font>
      <sz val="10"/>
      <name val="Arial"/>
      <charset val="186"/>
    </font>
    <font>
      <sz val="8"/>
      <name val="Arial"/>
      <charset val="186"/>
    </font>
    <font>
      <b/>
      <sz val="10"/>
      <name val="Arial"/>
      <family val="2"/>
      <charset val="186"/>
    </font>
    <font>
      <sz val="10"/>
      <name val="Times New Roman"/>
      <family val="1"/>
      <charset val="186"/>
    </font>
    <font>
      <sz val="8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1"/>
      <name val="Times New Roman"/>
      <family val="1"/>
      <charset val="186"/>
    </font>
    <font>
      <b/>
      <sz val="9"/>
      <name val="Times New Roman"/>
      <family val="1"/>
      <charset val="186"/>
    </font>
    <font>
      <sz val="9"/>
      <name val="Times New Roman"/>
      <family val="1"/>
      <charset val="186"/>
    </font>
    <font>
      <sz val="11"/>
      <name val="Times New Roman"/>
      <family val="1"/>
      <charset val="186"/>
    </font>
    <font>
      <b/>
      <sz val="14"/>
      <name val="Times New Roman"/>
      <family val="1"/>
      <charset val="186"/>
    </font>
    <font>
      <sz val="11"/>
      <color indexed="20"/>
      <name val="Times New Roman"/>
      <family val="1"/>
      <charset val="186"/>
    </font>
    <font>
      <sz val="11"/>
      <color indexed="60"/>
      <name val="Times New Roman"/>
      <family val="1"/>
      <charset val="186"/>
    </font>
    <font>
      <b/>
      <sz val="12"/>
      <name val="Times New Roman"/>
      <family val="1"/>
      <charset val="186"/>
    </font>
    <font>
      <sz val="11"/>
      <color indexed="18"/>
      <name val="Times New Roman"/>
      <family val="1"/>
      <charset val="186"/>
    </font>
    <font>
      <b/>
      <sz val="11"/>
      <color indexed="18"/>
      <name val="Times New Roman"/>
      <family val="1"/>
      <charset val="186"/>
    </font>
    <font>
      <b/>
      <sz val="11"/>
      <color indexed="20"/>
      <name val="Times New Roman"/>
      <family val="1"/>
      <charset val="186"/>
    </font>
    <font>
      <sz val="11"/>
      <color indexed="62"/>
      <name val="Times New Roman"/>
      <family val="1"/>
      <charset val="186"/>
    </font>
    <font>
      <b/>
      <sz val="11"/>
      <color indexed="8"/>
      <name val="Times New Roman"/>
      <family val="1"/>
      <charset val="186"/>
    </font>
    <font>
      <sz val="9"/>
      <color rgb="FF7030A0"/>
      <name val="Times New Roman"/>
      <family val="1"/>
      <charset val="186"/>
    </font>
    <font>
      <sz val="11"/>
      <color rgb="FF7030A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9">
    <xf numFmtId="0" fontId="0" fillId="0" borderId="0" xfId="0"/>
    <xf numFmtId="164" fontId="3" fillId="0" borderId="0" xfId="0" applyNumberFormat="1" applyFont="1"/>
    <xf numFmtId="0" fontId="0" fillId="0" borderId="0" xfId="0" applyBorder="1"/>
    <xf numFmtId="0" fontId="3" fillId="0" borderId="0" xfId="0" applyFont="1" applyBorder="1"/>
    <xf numFmtId="164" fontId="3" fillId="0" borderId="0" xfId="0" applyNumberFormat="1" applyFont="1" applyBorder="1"/>
    <xf numFmtId="0" fontId="4" fillId="0" borderId="0" xfId="0" applyFont="1"/>
    <xf numFmtId="0" fontId="6" fillId="0" borderId="0" xfId="0" applyFont="1" applyAlignment="1">
      <alignment horizontal="center" wrapText="1"/>
    </xf>
    <xf numFmtId="0" fontId="6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/>
    <xf numFmtId="0" fontId="4" fillId="0" borderId="2" xfId="0" applyFont="1" applyBorder="1"/>
    <xf numFmtId="164" fontId="7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/>
    </xf>
    <xf numFmtId="49" fontId="9" fillId="0" borderId="2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/>
    </xf>
    <xf numFmtId="0" fontId="10" fillId="0" borderId="0" xfId="0" applyFont="1"/>
    <xf numFmtId="0" fontId="11" fillId="0" borderId="0" xfId="0" applyFont="1" applyAlignment="1">
      <alignment horizontal="center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2" xfId="0" applyFont="1" applyBorder="1"/>
    <xf numFmtId="164" fontId="10" fillId="0" borderId="2" xfId="0" applyNumberFormat="1" applyFont="1" applyBorder="1" applyAlignment="1">
      <alignment horizontal="center" vertical="center" wrapText="1"/>
    </xf>
    <xf numFmtId="164" fontId="10" fillId="0" borderId="2" xfId="0" applyNumberFormat="1" applyFont="1" applyBorder="1" applyAlignment="1">
      <alignment horizontal="center" vertical="center"/>
    </xf>
    <xf numFmtId="0" fontId="10" fillId="0" borderId="2" xfId="0" applyFont="1" applyBorder="1" applyAlignment="1">
      <alignment wrapText="1"/>
    </xf>
    <xf numFmtId="164" fontId="12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164" fontId="10" fillId="0" borderId="2" xfId="0" applyNumberFormat="1" applyFont="1" applyBorder="1" applyAlignment="1">
      <alignment horizontal="center"/>
    </xf>
    <xf numFmtId="164" fontId="7" fillId="0" borderId="2" xfId="0" applyNumberFormat="1" applyFont="1" applyBorder="1" applyAlignment="1">
      <alignment horizontal="center"/>
    </xf>
    <xf numFmtId="164" fontId="10" fillId="2" borderId="2" xfId="0" applyNumberFormat="1" applyFont="1" applyFill="1" applyBorder="1" applyAlignment="1">
      <alignment horizontal="center" vertical="center"/>
    </xf>
    <xf numFmtId="164" fontId="13" fillId="0" borderId="2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left"/>
    </xf>
    <xf numFmtId="164" fontId="13" fillId="0" borderId="2" xfId="0" applyNumberFormat="1" applyFont="1" applyBorder="1" applyAlignment="1">
      <alignment horizontal="center" vertical="center" wrapText="1"/>
    </xf>
    <xf numFmtId="164" fontId="15" fillId="0" borderId="2" xfId="0" applyNumberFormat="1" applyFont="1" applyBorder="1" applyAlignment="1">
      <alignment horizontal="center"/>
    </xf>
    <xf numFmtId="164" fontId="16" fillId="0" borderId="2" xfId="0" applyNumberFormat="1" applyFont="1" applyBorder="1" applyAlignment="1">
      <alignment horizontal="center"/>
    </xf>
    <xf numFmtId="164" fontId="6" fillId="0" borderId="2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left"/>
    </xf>
    <xf numFmtId="49" fontId="6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wrapText="1"/>
    </xf>
    <xf numFmtId="49" fontId="6" fillId="2" borderId="2" xfId="0" applyNumberFormat="1" applyFont="1" applyFill="1" applyBorder="1" applyAlignment="1">
      <alignment horizontal="center"/>
    </xf>
    <xf numFmtId="164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/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49" fontId="6" fillId="0" borderId="2" xfId="0" applyNumberFormat="1" applyFont="1" applyBorder="1" applyAlignment="1">
      <alignment horizontal="center" vertical="justify" wrapText="1"/>
    </xf>
    <xf numFmtId="0" fontId="6" fillId="0" borderId="2" xfId="0" applyFont="1" applyBorder="1" applyAlignment="1">
      <alignment wrapText="1"/>
    </xf>
    <xf numFmtId="164" fontId="12" fillId="0" borderId="2" xfId="0" applyNumberFormat="1" applyFont="1" applyBorder="1" applyAlignment="1">
      <alignment horizontal="center"/>
    </xf>
    <xf numFmtId="164" fontId="17" fillId="0" borderId="2" xfId="0" applyNumberFormat="1" applyFont="1" applyBorder="1" applyAlignment="1">
      <alignment horizontal="center"/>
    </xf>
    <xf numFmtId="0" fontId="14" fillId="0" borderId="2" xfId="0" applyFont="1" applyBorder="1" applyAlignment="1">
      <alignment horizontal="left"/>
    </xf>
    <xf numFmtId="164" fontId="10" fillId="0" borderId="2" xfId="0" applyNumberFormat="1" applyFont="1" applyBorder="1"/>
    <xf numFmtId="164" fontId="18" fillId="0" borderId="2" xfId="0" applyNumberFormat="1" applyFont="1" applyBorder="1"/>
    <xf numFmtId="0" fontId="10" fillId="0" borderId="2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164" fontId="7" fillId="0" borderId="2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/>
    <xf numFmtId="49" fontId="5" fillId="0" borderId="1" xfId="0" applyNumberFormat="1" applyFont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justify"/>
    </xf>
    <xf numFmtId="49" fontId="9" fillId="2" borderId="2" xfId="0" applyNumberFormat="1" applyFont="1" applyFill="1" applyBorder="1" applyAlignment="1">
      <alignment horizontal="center"/>
    </xf>
    <xf numFmtId="49" fontId="9" fillId="2" borderId="2" xfId="0" applyNumberFormat="1" applyFont="1" applyFill="1" applyBorder="1" applyAlignment="1">
      <alignment horizontal="center" vertical="justify"/>
    </xf>
    <xf numFmtId="49" fontId="9" fillId="0" borderId="2" xfId="0" applyNumberFormat="1" applyFont="1" applyBorder="1" applyAlignment="1">
      <alignment horizontal="center" vertical="justify" wrapText="1"/>
    </xf>
    <xf numFmtId="49" fontId="7" fillId="0" borderId="2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 vertical="justify"/>
    </xf>
    <xf numFmtId="0" fontId="4" fillId="0" borderId="0" xfId="0" applyFont="1" applyAlignment="1">
      <alignment horizontal="left"/>
    </xf>
    <xf numFmtId="0" fontId="7" fillId="0" borderId="2" xfId="0" applyFont="1" applyBorder="1" applyAlignment="1">
      <alignment wrapText="1"/>
    </xf>
    <xf numFmtId="0" fontId="19" fillId="0" borderId="2" xfId="0" applyFont="1" applyBorder="1" applyAlignment="1">
      <alignment wrapText="1"/>
    </xf>
    <xf numFmtId="164" fontId="6" fillId="0" borderId="2" xfId="0" applyNumberFormat="1" applyFont="1" applyFill="1" applyBorder="1" applyAlignment="1">
      <alignment horizontal="center"/>
    </xf>
    <xf numFmtId="164" fontId="10" fillId="0" borderId="2" xfId="0" applyNumberFormat="1" applyFont="1" applyFill="1" applyBorder="1" applyAlignment="1">
      <alignment horizontal="center"/>
    </xf>
    <xf numFmtId="164" fontId="6" fillId="0" borderId="2" xfId="0" applyNumberFormat="1" applyFont="1" applyFill="1" applyBorder="1" applyAlignment="1">
      <alignment horizontal="center" vertical="center"/>
    </xf>
    <xf numFmtId="164" fontId="10" fillId="0" borderId="2" xfId="0" applyNumberFormat="1" applyFont="1" applyFill="1" applyBorder="1" applyAlignment="1">
      <alignment horizontal="center" vertical="center" wrapText="1"/>
    </xf>
    <xf numFmtId="164" fontId="10" fillId="0" borderId="2" xfId="0" applyNumberFormat="1" applyFont="1" applyFill="1" applyBorder="1" applyAlignment="1">
      <alignment horizontal="center" vertic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2" xfId="0" applyNumberFormat="1" applyFont="1" applyBorder="1" applyAlignment="1">
      <alignment horizontal="center" vertical="center" shrinkToFit="1"/>
    </xf>
    <xf numFmtId="164" fontId="10" fillId="0" borderId="2" xfId="0" applyNumberFormat="1" applyFont="1" applyBorder="1" applyAlignment="1">
      <alignment horizontal="center" vertical="center" shrinkToFit="1"/>
    </xf>
    <xf numFmtId="164" fontId="6" fillId="0" borderId="2" xfId="0" applyNumberFormat="1" applyFont="1" applyBorder="1" applyAlignment="1">
      <alignment horizontal="center" vertical="center" shrinkToFit="1"/>
    </xf>
    <xf numFmtId="164" fontId="10" fillId="0" borderId="2" xfId="0" applyNumberFormat="1" applyFont="1" applyBorder="1" applyAlignment="1">
      <alignment horizontal="center" shrinkToFit="1"/>
    </xf>
    <xf numFmtId="164" fontId="6" fillId="0" borderId="2" xfId="0" applyNumberFormat="1" applyFont="1" applyFill="1" applyBorder="1" applyAlignment="1">
      <alignment horizontal="center" shrinkToFit="1"/>
    </xf>
    <xf numFmtId="164" fontId="6" fillId="2" borderId="2" xfId="0" applyNumberFormat="1" applyFont="1" applyFill="1" applyBorder="1" applyAlignment="1">
      <alignment horizontal="center" vertical="center" shrinkToFit="1"/>
    </xf>
    <xf numFmtId="164" fontId="10" fillId="2" borderId="2" xfId="0" applyNumberFormat="1" applyFont="1" applyFill="1" applyBorder="1" applyAlignment="1">
      <alignment horizontal="center" vertical="center" shrinkToFit="1"/>
    </xf>
    <xf numFmtId="164" fontId="7" fillId="0" borderId="2" xfId="0" applyNumberFormat="1" applyFont="1" applyBorder="1" applyAlignment="1">
      <alignment horizontal="center" shrinkToFit="1"/>
    </xf>
    <xf numFmtId="164" fontId="7" fillId="0" borderId="2" xfId="0" applyNumberFormat="1" applyFont="1" applyFill="1" applyBorder="1" applyAlignment="1">
      <alignment horizontal="center" shrinkToFit="1"/>
    </xf>
    <xf numFmtId="164" fontId="10" fillId="0" borderId="2" xfId="0" applyNumberFormat="1" applyFont="1" applyFill="1" applyBorder="1" applyAlignment="1">
      <alignment shrinkToFit="1"/>
    </xf>
    <xf numFmtId="164" fontId="10" fillId="0" borderId="2" xfId="0" applyNumberFormat="1" applyFont="1" applyBorder="1" applyAlignment="1">
      <alignment shrinkToFit="1"/>
    </xf>
    <xf numFmtId="164" fontId="4" fillId="0" borderId="2" xfId="0" applyNumberFormat="1" applyFont="1" applyBorder="1" applyAlignment="1">
      <alignment horizontal="center" vertical="center" wrapText="1"/>
    </xf>
    <xf numFmtId="164" fontId="4" fillId="0" borderId="2" xfId="0" applyNumberFormat="1" applyFont="1" applyBorder="1" applyAlignment="1">
      <alignment horizontal="center"/>
    </xf>
    <xf numFmtId="49" fontId="20" fillId="0" borderId="2" xfId="0" applyNumberFormat="1" applyFont="1" applyBorder="1" applyAlignment="1">
      <alignment horizontal="center"/>
    </xf>
    <xf numFmtId="164" fontId="21" fillId="0" borderId="2" xfId="0" applyNumberFormat="1" applyFont="1" applyBorder="1" applyAlignment="1">
      <alignment horizontal="center"/>
    </xf>
    <xf numFmtId="164" fontId="21" fillId="0" borderId="2" xfId="0" applyNumberFormat="1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/>
    </xf>
    <xf numFmtId="164" fontId="0" fillId="0" borderId="0" xfId="0" applyNumberFormat="1"/>
    <xf numFmtId="165" fontId="4" fillId="0" borderId="2" xfId="1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0" fillId="0" borderId="11" xfId="0" applyFont="1" applyBorder="1" applyAlignment="1">
      <alignment wrapText="1"/>
    </xf>
    <xf numFmtId="0" fontId="0" fillId="0" borderId="11" xfId="0" applyBorder="1" applyAlignment="1">
      <alignment wrapText="1"/>
    </xf>
    <xf numFmtId="164" fontId="7" fillId="0" borderId="2" xfId="0" applyNumberFormat="1" applyFont="1" applyFill="1" applyBorder="1" applyAlignment="1">
      <alignment horizontal="center" vertical="center" shrinkToFit="1"/>
    </xf>
    <xf numFmtId="164" fontId="6" fillId="0" borderId="2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Fill="1" applyBorder="1" applyAlignment="1">
      <alignment horizontal="center" vertical="center" shrinkToFit="1"/>
    </xf>
    <xf numFmtId="49" fontId="9" fillId="0" borderId="2" xfId="0" applyNumberFormat="1" applyFont="1" applyBorder="1" applyAlignment="1">
      <alignment horizontal="center" vertical="justify"/>
    </xf>
    <xf numFmtId="0" fontId="10" fillId="0" borderId="2" xfId="0" applyFont="1" applyBorder="1" applyAlignment="1">
      <alignment horizontal="left" vertical="center" wrapText="1"/>
    </xf>
    <xf numFmtId="164" fontId="10" fillId="2" borderId="2" xfId="0" applyNumberFormat="1" applyFont="1" applyFill="1" applyBorder="1" applyAlignment="1">
      <alignment horizontal="center"/>
    </xf>
    <xf numFmtId="49" fontId="10" fillId="0" borderId="2" xfId="0" applyNumberFormat="1" applyFont="1" applyBorder="1" applyAlignment="1">
      <alignment horizontal="center" vertical="justify"/>
    </xf>
    <xf numFmtId="0" fontId="10" fillId="0" borderId="2" xfId="0" applyFont="1" applyFill="1" applyBorder="1"/>
    <xf numFmtId="164" fontId="10" fillId="0" borderId="2" xfId="0" applyNumberFormat="1" applyFont="1" applyFill="1" applyBorder="1"/>
    <xf numFmtId="164" fontId="10" fillId="0" borderId="2" xfId="0" applyNumberFormat="1" applyFont="1" applyBorder="1" applyAlignment="1">
      <alignment horizontal="right"/>
    </xf>
  </cellXfs>
  <cellStyles count="2">
    <cellStyle name="Įprastas" xfId="0" builtinId="0"/>
    <cellStyle name="Kablelis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58"/>
  <sheetViews>
    <sheetView tabSelected="1" workbookViewId="0">
      <selection activeCell="F6" sqref="F6"/>
    </sheetView>
  </sheetViews>
  <sheetFormatPr defaultRowHeight="12.75" x14ac:dyDescent="0.2"/>
  <cols>
    <col min="1" max="1" width="6.7109375" customWidth="1"/>
    <col min="2" max="2" width="44.5703125" customWidth="1"/>
    <col min="3" max="3" width="9.85546875" customWidth="1"/>
    <col min="4" max="4" width="11.140625" customWidth="1"/>
    <col min="5" max="5" width="11.7109375" customWidth="1"/>
    <col min="6" max="6" width="8.85546875" customWidth="1"/>
    <col min="7" max="7" width="10.5703125" bestFit="1" customWidth="1"/>
  </cols>
  <sheetData>
    <row r="1" spans="1:6" ht="12.75" customHeight="1" x14ac:dyDescent="0.25">
      <c r="A1" s="5"/>
      <c r="B1" s="5"/>
      <c r="C1" s="5" t="s">
        <v>0</v>
      </c>
      <c r="D1" s="5"/>
      <c r="E1" s="5"/>
      <c r="F1" s="18"/>
    </row>
    <row r="2" spans="1:6" ht="15" x14ac:dyDescent="0.25">
      <c r="A2" s="5"/>
      <c r="B2" s="5"/>
      <c r="C2" s="69" t="s">
        <v>1</v>
      </c>
      <c r="D2" s="69"/>
      <c r="E2" s="69"/>
      <c r="F2" s="18"/>
    </row>
    <row r="3" spans="1:6" ht="15" x14ac:dyDescent="0.25">
      <c r="A3" s="5"/>
      <c r="B3" s="5"/>
      <c r="C3" s="69" t="s">
        <v>185</v>
      </c>
      <c r="D3" s="69"/>
      <c r="E3" s="69"/>
      <c r="F3" s="18"/>
    </row>
    <row r="4" spans="1:6" ht="15" x14ac:dyDescent="0.25">
      <c r="A4" s="5"/>
      <c r="B4" s="5"/>
      <c r="C4" s="69" t="s">
        <v>154</v>
      </c>
      <c r="D4" s="69"/>
      <c r="E4" s="69"/>
      <c r="F4" s="18"/>
    </row>
    <row r="5" spans="1:6" x14ac:dyDescent="0.2">
      <c r="A5" s="5"/>
      <c r="B5" s="5"/>
      <c r="C5" s="5"/>
      <c r="D5" s="5"/>
      <c r="E5" s="5"/>
      <c r="F5" s="5"/>
    </row>
    <row r="6" spans="1:6" x14ac:dyDescent="0.2">
      <c r="A6" s="5"/>
      <c r="B6" s="5"/>
      <c r="C6" s="5"/>
      <c r="D6" s="5"/>
      <c r="E6" s="5"/>
      <c r="F6" s="5"/>
    </row>
    <row r="7" spans="1:6" ht="18.75" x14ac:dyDescent="0.3">
      <c r="A7" s="5"/>
      <c r="B7" s="97" t="s">
        <v>138</v>
      </c>
      <c r="C7" s="97"/>
      <c r="D7" s="97"/>
      <c r="E7" s="97"/>
      <c r="F7" s="5"/>
    </row>
    <row r="8" spans="1:6" ht="18.75" x14ac:dyDescent="0.3">
      <c r="A8" s="5"/>
      <c r="B8" s="97" t="s">
        <v>18</v>
      </c>
      <c r="C8" s="97"/>
      <c r="D8" s="97"/>
      <c r="E8" s="19"/>
      <c r="F8" s="5"/>
    </row>
    <row r="9" spans="1:6" x14ac:dyDescent="0.2">
      <c r="A9" s="5"/>
      <c r="B9" s="6"/>
      <c r="C9" s="6"/>
      <c r="D9" s="6"/>
      <c r="E9" s="7"/>
      <c r="F9" s="5"/>
    </row>
    <row r="10" spans="1:6" ht="14.25" thickBot="1" x14ac:dyDescent="0.3">
      <c r="A10" s="5"/>
      <c r="B10" s="5"/>
      <c r="C10" s="5"/>
      <c r="D10" s="5"/>
      <c r="E10" s="107" t="s">
        <v>139</v>
      </c>
      <c r="F10" s="108"/>
    </row>
    <row r="11" spans="1:6" ht="24.95" customHeight="1" thickTop="1" x14ac:dyDescent="0.2">
      <c r="A11" s="101" t="s">
        <v>2</v>
      </c>
      <c r="B11" s="98" t="s">
        <v>23</v>
      </c>
      <c r="C11" s="98" t="s">
        <v>3</v>
      </c>
      <c r="D11" s="98" t="s">
        <v>4</v>
      </c>
      <c r="E11" s="98"/>
      <c r="F11" s="104"/>
    </row>
    <row r="12" spans="1:6" ht="24.95" customHeight="1" x14ac:dyDescent="0.2">
      <c r="A12" s="102"/>
      <c r="B12" s="99"/>
      <c r="C12" s="99"/>
      <c r="D12" s="99" t="s">
        <v>5</v>
      </c>
      <c r="E12" s="99"/>
      <c r="F12" s="105" t="s">
        <v>6</v>
      </c>
    </row>
    <row r="13" spans="1:6" ht="45.75" customHeight="1" thickBot="1" x14ac:dyDescent="0.25">
      <c r="A13" s="103"/>
      <c r="B13" s="100"/>
      <c r="C13" s="100"/>
      <c r="D13" s="21" t="s">
        <v>7</v>
      </c>
      <c r="E13" s="20" t="s">
        <v>140</v>
      </c>
      <c r="F13" s="106"/>
    </row>
    <row r="14" spans="1:6" ht="14.25" customHeight="1" thickTop="1" x14ac:dyDescent="0.2">
      <c r="A14" s="8">
        <v>1</v>
      </c>
      <c r="B14" s="8">
        <v>2</v>
      </c>
      <c r="C14" s="8">
        <v>4</v>
      </c>
      <c r="D14" s="9">
        <v>5</v>
      </c>
      <c r="E14" s="8">
        <v>6</v>
      </c>
      <c r="F14" s="8">
        <v>7</v>
      </c>
    </row>
    <row r="15" spans="1:6" ht="25.5" customHeight="1" x14ac:dyDescent="0.2">
      <c r="A15" s="60">
        <v>1</v>
      </c>
      <c r="B15" s="56" t="s">
        <v>125</v>
      </c>
      <c r="C15" s="12">
        <f>D15+F15</f>
        <v>49440</v>
      </c>
      <c r="D15" s="59">
        <v>49440</v>
      </c>
      <c r="E15" s="12">
        <v>36780</v>
      </c>
      <c r="F15" s="57"/>
    </row>
    <row r="16" spans="1:6" ht="26.25" customHeight="1" x14ac:dyDescent="0.2">
      <c r="A16" s="62" t="s">
        <v>17</v>
      </c>
      <c r="B16" s="58" t="s">
        <v>48</v>
      </c>
      <c r="C16" s="23">
        <f>D16+F16</f>
        <v>49440</v>
      </c>
      <c r="D16" s="24">
        <v>49440</v>
      </c>
      <c r="E16" s="23">
        <v>36780</v>
      </c>
      <c r="F16" s="8"/>
    </row>
    <row r="17" spans="1:6" ht="14.25" x14ac:dyDescent="0.2">
      <c r="A17" s="27">
        <v>2</v>
      </c>
      <c r="B17" s="61" t="s">
        <v>42</v>
      </c>
      <c r="C17" s="109">
        <f t="shared" ref="C17:C23" si="0">D17+F17</f>
        <v>12840611.300000001</v>
      </c>
      <c r="D17" s="78">
        <f>D18+D29+D44+D47+D53+D59+D65+D68+D72+D76+D78+D80</f>
        <v>11106168.300000001</v>
      </c>
      <c r="E17" s="109">
        <f>E18+E29+E44+E47+E53+E59+E65+E68+E72+E76+E78+E80</f>
        <v>2987697.2</v>
      </c>
      <c r="F17" s="109">
        <f>F18+F29+F44+F47+F53+F59+F65+F68+F72+F76+F78+F80</f>
        <v>1734443</v>
      </c>
    </row>
    <row r="18" spans="1:6" x14ac:dyDescent="0.2">
      <c r="A18" s="38" t="s">
        <v>24</v>
      </c>
      <c r="B18" s="10" t="s">
        <v>156</v>
      </c>
      <c r="C18" s="36">
        <f t="shared" si="0"/>
        <v>2184204.1</v>
      </c>
      <c r="D18" s="80">
        <f>D19+D20+D21+D22+D23+D24+D25+D26+D27+D28</f>
        <v>2069604.1</v>
      </c>
      <c r="E18" s="74">
        <f>E19+E20+E21+E22+E24+E25+E26+E27</f>
        <v>1248000.2</v>
      </c>
      <c r="F18" s="37">
        <f>F19+F20+F21+H24+F22+F24+F25+F26+F27</f>
        <v>114600</v>
      </c>
    </row>
    <row r="19" spans="1:6" ht="15" x14ac:dyDescent="0.25">
      <c r="A19" s="13" t="s">
        <v>25</v>
      </c>
      <c r="B19" s="22" t="s">
        <v>8</v>
      </c>
      <c r="C19" s="23">
        <f t="shared" si="0"/>
        <v>67443</v>
      </c>
      <c r="D19" s="24">
        <v>67443</v>
      </c>
      <c r="E19" s="23">
        <v>9500</v>
      </c>
      <c r="F19" s="23"/>
    </row>
    <row r="20" spans="1:6" ht="15" x14ac:dyDescent="0.25">
      <c r="A20" s="13" t="s">
        <v>26</v>
      </c>
      <c r="B20" s="22" t="s">
        <v>21</v>
      </c>
      <c r="C20" s="23">
        <f t="shared" si="0"/>
        <v>83539</v>
      </c>
      <c r="D20" s="24">
        <v>83539</v>
      </c>
      <c r="E20" s="23">
        <v>55000</v>
      </c>
      <c r="F20" s="23"/>
    </row>
    <row r="21" spans="1:6" ht="15" x14ac:dyDescent="0.25">
      <c r="A21" s="13" t="s">
        <v>28</v>
      </c>
      <c r="B21" s="22" t="s">
        <v>9</v>
      </c>
      <c r="C21" s="23">
        <f t="shared" si="0"/>
        <v>1453916</v>
      </c>
      <c r="D21" s="79">
        <v>1453916</v>
      </c>
      <c r="E21" s="23">
        <v>989400</v>
      </c>
      <c r="F21" s="23"/>
    </row>
    <row r="22" spans="1:6" ht="15" x14ac:dyDescent="0.25">
      <c r="A22" s="13" t="s">
        <v>29</v>
      </c>
      <c r="B22" s="25" t="s">
        <v>44</v>
      </c>
      <c r="C22" s="23">
        <f t="shared" si="0"/>
        <v>11585</v>
      </c>
      <c r="D22" s="24">
        <v>11585</v>
      </c>
      <c r="E22" s="23"/>
      <c r="F22" s="23"/>
    </row>
    <row r="23" spans="1:6" ht="15" x14ac:dyDescent="0.25">
      <c r="A23" s="13" t="s">
        <v>30</v>
      </c>
      <c r="B23" s="25" t="s">
        <v>22</v>
      </c>
      <c r="C23" s="23">
        <f t="shared" si="0"/>
        <v>8360</v>
      </c>
      <c r="D23" s="24">
        <v>8360</v>
      </c>
      <c r="E23" s="23"/>
      <c r="F23" s="23"/>
    </row>
    <row r="24" spans="1:6" ht="15" x14ac:dyDescent="0.25">
      <c r="A24" s="13" t="s">
        <v>31</v>
      </c>
      <c r="B24" s="22" t="s">
        <v>10</v>
      </c>
      <c r="C24" s="23">
        <f t="shared" ref="C24:C30" si="1">D24+F24</f>
        <v>5792</v>
      </c>
      <c r="D24" s="24">
        <v>5792</v>
      </c>
      <c r="E24" s="23"/>
      <c r="F24" s="23"/>
    </row>
    <row r="25" spans="1:6" ht="15" x14ac:dyDescent="0.25">
      <c r="A25" s="13" t="s">
        <v>32</v>
      </c>
      <c r="B25" s="22" t="s">
        <v>27</v>
      </c>
      <c r="C25" s="23">
        <f t="shared" si="1"/>
        <v>187173</v>
      </c>
      <c r="D25" s="24">
        <v>81573</v>
      </c>
      <c r="E25" s="23"/>
      <c r="F25" s="96">
        <v>105600</v>
      </c>
    </row>
    <row r="26" spans="1:6" ht="15" customHeight="1" x14ac:dyDescent="0.25">
      <c r="A26" s="13" t="s">
        <v>49</v>
      </c>
      <c r="B26" s="25" t="s">
        <v>16</v>
      </c>
      <c r="C26" s="23">
        <f t="shared" si="1"/>
        <v>324390.09999999998</v>
      </c>
      <c r="D26" s="24">
        <v>324390.09999999998</v>
      </c>
      <c r="E26" s="76">
        <v>194100.2</v>
      </c>
      <c r="F26" s="31"/>
    </row>
    <row r="27" spans="1:6" ht="15" x14ac:dyDescent="0.25">
      <c r="A27" s="13" t="s">
        <v>79</v>
      </c>
      <c r="B27" s="25" t="s">
        <v>50</v>
      </c>
      <c r="C27" s="23">
        <f t="shared" si="1"/>
        <v>35623</v>
      </c>
      <c r="D27" s="24">
        <v>26623</v>
      </c>
      <c r="E27" s="24">
        <v>0</v>
      </c>
      <c r="F27" s="24">
        <v>9000</v>
      </c>
    </row>
    <row r="28" spans="1:6" ht="30" x14ac:dyDescent="0.25">
      <c r="A28" s="13" t="s">
        <v>141</v>
      </c>
      <c r="B28" s="25" t="s">
        <v>160</v>
      </c>
      <c r="C28" s="23">
        <v>6383</v>
      </c>
      <c r="D28" s="24">
        <v>6383</v>
      </c>
      <c r="E28" s="26"/>
      <c r="F28" s="26"/>
    </row>
    <row r="29" spans="1:6" ht="14.45" customHeight="1" x14ac:dyDescent="0.2">
      <c r="A29" s="38" t="s">
        <v>51</v>
      </c>
      <c r="B29" s="39" t="s">
        <v>157</v>
      </c>
      <c r="C29" s="15">
        <f>D29+F29</f>
        <v>2067015</v>
      </c>
      <c r="D29" s="82">
        <f>D30+D39+D40+D41+D42+D43</f>
        <v>2018865</v>
      </c>
      <c r="E29" s="82">
        <f>E30+E39+E40+E41+E42+E43</f>
        <v>589153</v>
      </c>
      <c r="F29" s="82">
        <f>F30+F39+F40+F41+F42+F43</f>
        <v>48150</v>
      </c>
    </row>
    <row r="30" spans="1:6" ht="26.45" customHeight="1" x14ac:dyDescent="0.25">
      <c r="A30" s="13" t="s">
        <v>61</v>
      </c>
      <c r="B30" s="25" t="s">
        <v>60</v>
      </c>
      <c r="C30" s="28">
        <f t="shared" si="1"/>
        <v>1531824</v>
      </c>
      <c r="D30" s="81">
        <f>D31+D32+D33+D34+D35+D36+D37+D38</f>
        <v>1493024</v>
      </c>
      <c r="E30" s="28">
        <f>E31+E32+E33+E34+E35+E36+E37+E38</f>
        <v>414153</v>
      </c>
      <c r="F30" s="28">
        <f>F31+F32+F33+F34+F35+F36+F37+F38</f>
        <v>38800</v>
      </c>
    </row>
    <row r="31" spans="1:6" ht="15" x14ac:dyDescent="0.25">
      <c r="A31" s="13"/>
      <c r="B31" s="55" t="s">
        <v>52</v>
      </c>
      <c r="C31" s="28">
        <f t="shared" ref="C31:C36" si="2">D31+F31</f>
        <v>136687</v>
      </c>
      <c r="D31" s="28">
        <v>136687</v>
      </c>
      <c r="E31" s="28">
        <v>70764</v>
      </c>
      <c r="F31" s="28">
        <v>0</v>
      </c>
    </row>
    <row r="32" spans="1:6" ht="15" x14ac:dyDescent="0.25">
      <c r="A32" s="13"/>
      <c r="B32" s="25" t="s">
        <v>53</v>
      </c>
      <c r="C32" s="28">
        <f t="shared" si="2"/>
        <v>81626</v>
      </c>
      <c r="D32" s="28">
        <v>71626</v>
      </c>
      <c r="E32" s="28">
        <v>41018</v>
      </c>
      <c r="F32" s="28">
        <v>10000</v>
      </c>
    </row>
    <row r="33" spans="1:6" ht="15" x14ac:dyDescent="0.25">
      <c r="A33" s="13"/>
      <c r="B33" s="25" t="s">
        <v>54</v>
      </c>
      <c r="C33" s="28">
        <f t="shared" si="2"/>
        <v>89732</v>
      </c>
      <c r="D33" s="28">
        <v>69732</v>
      </c>
      <c r="E33" s="28">
        <v>36595</v>
      </c>
      <c r="F33" s="28">
        <v>20000</v>
      </c>
    </row>
    <row r="34" spans="1:6" ht="15" x14ac:dyDescent="0.25">
      <c r="A34" s="13"/>
      <c r="B34" s="25" t="s">
        <v>55</v>
      </c>
      <c r="C34" s="28">
        <f t="shared" si="2"/>
        <v>149742</v>
      </c>
      <c r="D34" s="28">
        <v>142742</v>
      </c>
      <c r="E34" s="28">
        <v>69127</v>
      </c>
      <c r="F34" s="28">
        <v>7000</v>
      </c>
    </row>
    <row r="35" spans="1:6" ht="15" x14ac:dyDescent="0.25">
      <c r="A35" s="13"/>
      <c r="B35" s="25" t="s">
        <v>56</v>
      </c>
      <c r="C35" s="28">
        <f t="shared" si="2"/>
        <v>65691</v>
      </c>
      <c r="D35" s="28">
        <v>63891</v>
      </c>
      <c r="E35" s="28">
        <v>35342</v>
      </c>
      <c r="F35" s="28">
        <v>1800</v>
      </c>
    </row>
    <row r="36" spans="1:6" ht="15" customHeight="1" x14ac:dyDescent="0.25">
      <c r="A36" s="13"/>
      <c r="B36" s="25" t="s">
        <v>57</v>
      </c>
      <c r="C36" s="28">
        <f t="shared" si="2"/>
        <v>79817</v>
      </c>
      <c r="D36" s="28">
        <v>79817</v>
      </c>
      <c r="E36" s="28">
        <v>45288</v>
      </c>
      <c r="F36" s="28">
        <v>0</v>
      </c>
    </row>
    <row r="37" spans="1:6" ht="14.25" customHeight="1" x14ac:dyDescent="0.25">
      <c r="A37" s="13"/>
      <c r="B37" s="25" t="s">
        <v>58</v>
      </c>
      <c r="C37" s="28">
        <f t="shared" ref="C37:C43" si="3">D37+F37</f>
        <v>115157</v>
      </c>
      <c r="D37" s="28">
        <v>115157</v>
      </c>
      <c r="E37" s="28">
        <v>65321</v>
      </c>
      <c r="F37" s="28">
        <v>0</v>
      </c>
    </row>
    <row r="38" spans="1:6" ht="14.25" customHeight="1" x14ac:dyDescent="0.25">
      <c r="A38" s="13"/>
      <c r="B38" s="25" t="s">
        <v>59</v>
      </c>
      <c r="C38" s="28">
        <f t="shared" si="3"/>
        <v>813372</v>
      </c>
      <c r="D38" s="28">
        <v>813372</v>
      </c>
      <c r="E38" s="28">
        <v>50698</v>
      </c>
      <c r="F38" s="29"/>
    </row>
    <row r="39" spans="1:6" ht="15.6" customHeight="1" x14ac:dyDescent="0.25">
      <c r="A39" s="13" t="s">
        <v>62</v>
      </c>
      <c r="B39" s="25" t="s">
        <v>45</v>
      </c>
      <c r="C39" s="28">
        <f>D39+F39</f>
        <v>129320</v>
      </c>
      <c r="D39" s="73">
        <v>119970</v>
      </c>
      <c r="E39" s="28"/>
      <c r="F39" s="73">
        <v>9350</v>
      </c>
    </row>
    <row r="40" spans="1:6" ht="28.9" customHeight="1" x14ac:dyDescent="0.25">
      <c r="A40" s="13" t="s">
        <v>78</v>
      </c>
      <c r="B40" s="25" t="s">
        <v>46</v>
      </c>
      <c r="C40" s="28">
        <f t="shared" si="3"/>
        <v>50000</v>
      </c>
      <c r="D40" s="28">
        <v>50000</v>
      </c>
      <c r="E40" s="28"/>
      <c r="F40" s="29"/>
    </row>
    <row r="41" spans="1:6" ht="15.6" customHeight="1" x14ac:dyDescent="0.25">
      <c r="A41" s="13" t="s">
        <v>63</v>
      </c>
      <c r="B41" s="22" t="s">
        <v>16</v>
      </c>
      <c r="C41" s="28">
        <f t="shared" si="3"/>
        <v>242008</v>
      </c>
      <c r="D41" s="28">
        <v>242008</v>
      </c>
      <c r="E41" s="28">
        <v>175000</v>
      </c>
      <c r="F41" s="28"/>
    </row>
    <row r="42" spans="1:6" ht="28.9" customHeight="1" x14ac:dyDescent="0.25">
      <c r="A42" s="13" t="s">
        <v>131</v>
      </c>
      <c r="B42" s="25" t="s">
        <v>155</v>
      </c>
      <c r="C42" s="28">
        <f t="shared" si="3"/>
        <v>27514</v>
      </c>
      <c r="D42" s="28">
        <v>27514</v>
      </c>
      <c r="E42" s="28"/>
      <c r="F42" s="28"/>
    </row>
    <row r="43" spans="1:6" ht="30" customHeight="1" x14ac:dyDescent="0.25">
      <c r="A43" s="13" t="s">
        <v>143</v>
      </c>
      <c r="B43" s="25" t="s">
        <v>160</v>
      </c>
      <c r="C43" s="28">
        <f t="shared" si="3"/>
        <v>86349</v>
      </c>
      <c r="D43" s="28">
        <v>86349</v>
      </c>
      <c r="E43" s="28"/>
      <c r="F43" s="28"/>
    </row>
    <row r="44" spans="1:6" ht="15.75" customHeight="1" x14ac:dyDescent="0.2">
      <c r="A44" s="38" t="s">
        <v>64</v>
      </c>
      <c r="B44" s="10" t="s">
        <v>158</v>
      </c>
      <c r="C44" s="36">
        <f t="shared" ref="C44:C54" si="4">D44+F44</f>
        <v>349504.2</v>
      </c>
      <c r="D44" s="15">
        <f>D45+D46</f>
        <v>349504.2</v>
      </c>
      <c r="E44" s="15">
        <f>E46</f>
        <v>101139</v>
      </c>
      <c r="F44" s="15">
        <f>F46</f>
        <v>0</v>
      </c>
    </row>
    <row r="45" spans="1:6" ht="12.75" customHeight="1" x14ac:dyDescent="0.2">
      <c r="A45" s="13" t="s">
        <v>65</v>
      </c>
      <c r="B45" s="11" t="s">
        <v>127</v>
      </c>
      <c r="C45" s="89">
        <v>3900</v>
      </c>
      <c r="D45" s="90">
        <v>3900</v>
      </c>
      <c r="E45" s="90"/>
      <c r="F45" s="90"/>
    </row>
    <row r="46" spans="1:6" ht="15" x14ac:dyDescent="0.25">
      <c r="A46" s="13" t="s">
        <v>126</v>
      </c>
      <c r="B46" s="22" t="s">
        <v>16</v>
      </c>
      <c r="C46" s="23">
        <f t="shared" si="4"/>
        <v>345604.2</v>
      </c>
      <c r="D46" s="28">
        <v>345604.2</v>
      </c>
      <c r="E46" s="28">
        <v>101139</v>
      </c>
      <c r="F46" s="28"/>
    </row>
    <row r="47" spans="1:6" ht="26.45" customHeight="1" x14ac:dyDescent="0.2">
      <c r="A47" s="63" t="s">
        <v>66</v>
      </c>
      <c r="B47" s="41" t="s">
        <v>159</v>
      </c>
      <c r="C47" s="110">
        <f t="shared" si="4"/>
        <v>1731743</v>
      </c>
      <c r="D47" s="74">
        <f>D48+D50+D52</f>
        <v>458130</v>
      </c>
      <c r="E47" s="43">
        <f>E48</f>
        <v>0</v>
      </c>
      <c r="F47" s="111">
        <f>F48+F50+F51+F52</f>
        <v>1273613</v>
      </c>
    </row>
    <row r="48" spans="1:6" ht="15" x14ac:dyDescent="0.25">
      <c r="A48" s="65" t="s">
        <v>67</v>
      </c>
      <c r="B48" s="22" t="s">
        <v>11</v>
      </c>
      <c r="C48" s="75">
        <f t="shared" si="4"/>
        <v>266236</v>
      </c>
      <c r="D48" s="76">
        <v>157538</v>
      </c>
      <c r="E48" s="30">
        <v>0</v>
      </c>
      <c r="F48" s="24">
        <v>108698</v>
      </c>
    </row>
    <row r="49" spans="1:6" ht="15" x14ac:dyDescent="0.25">
      <c r="A49" s="65"/>
      <c r="B49" s="22" t="s">
        <v>180</v>
      </c>
      <c r="C49" s="75">
        <v>15000</v>
      </c>
      <c r="D49" s="76">
        <v>15000</v>
      </c>
      <c r="E49" s="30"/>
      <c r="F49" s="24"/>
    </row>
    <row r="50" spans="1:6" ht="30" x14ac:dyDescent="0.25">
      <c r="A50" s="65" t="s">
        <v>128</v>
      </c>
      <c r="B50" s="25" t="s">
        <v>43</v>
      </c>
      <c r="C50" s="23">
        <f>D50+F50</f>
        <v>371666</v>
      </c>
      <c r="D50" s="30">
        <v>165973</v>
      </c>
      <c r="E50" s="30"/>
      <c r="F50" s="24">
        <v>205693</v>
      </c>
    </row>
    <row r="51" spans="1:6" ht="30" x14ac:dyDescent="0.25">
      <c r="A51" s="65" t="s">
        <v>129</v>
      </c>
      <c r="B51" s="25" t="s">
        <v>47</v>
      </c>
      <c r="C51" s="75">
        <v>959222</v>
      </c>
      <c r="D51" s="30"/>
      <c r="E51" s="30"/>
      <c r="F51" s="76">
        <v>959222</v>
      </c>
    </row>
    <row r="52" spans="1:6" ht="30" x14ac:dyDescent="0.25">
      <c r="A52" s="65" t="s">
        <v>144</v>
      </c>
      <c r="B52" s="25" t="s">
        <v>175</v>
      </c>
      <c r="C52" s="23">
        <v>134619</v>
      </c>
      <c r="D52" s="30">
        <v>134619</v>
      </c>
      <c r="E52" s="30"/>
      <c r="F52" s="24">
        <v>0</v>
      </c>
    </row>
    <row r="53" spans="1:6" ht="17.45" customHeight="1" x14ac:dyDescent="0.2">
      <c r="A53" s="42" t="s">
        <v>68</v>
      </c>
      <c r="B53" s="44" t="s">
        <v>161</v>
      </c>
      <c r="C53" s="43">
        <f t="shared" si="4"/>
        <v>2188935</v>
      </c>
      <c r="D53" s="83">
        <f>D54+D55+D56+D57+D58</f>
        <v>2188935</v>
      </c>
      <c r="E53" s="43">
        <f>E54+E57</f>
        <v>0</v>
      </c>
      <c r="F53" s="43">
        <f>F54+F57</f>
        <v>0</v>
      </c>
    </row>
    <row r="54" spans="1:6" ht="15" x14ac:dyDescent="0.25">
      <c r="A54" s="64" t="s">
        <v>75</v>
      </c>
      <c r="B54" s="22" t="s">
        <v>11</v>
      </c>
      <c r="C54" s="30">
        <f t="shared" si="4"/>
        <v>49100</v>
      </c>
      <c r="D54" s="30">
        <v>49100</v>
      </c>
      <c r="E54" s="30"/>
      <c r="F54" s="24"/>
    </row>
    <row r="55" spans="1:6" ht="15" x14ac:dyDescent="0.25">
      <c r="A55" s="64" t="s">
        <v>74</v>
      </c>
      <c r="B55" s="22" t="s">
        <v>69</v>
      </c>
      <c r="C55" s="30">
        <f>D55+F55</f>
        <v>1146895</v>
      </c>
      <c r="D55" s="84">
        <v>1146895</v>
      </c>
      <c r="E55" s="30"/>
      <c r="F55" s="24"/>
    </row>
    <row r="56" spans="1:6" ht="45" x14ac:dyDescent="0.25">
      <c r="A56" s="65" t="s">
        <v>76</v>
      </c>
      <c r="B56" s="25" t="s">
        <v>70</v>
      </c>
      <c r="C56" s="30">
        <f>D56+F56</f>
        <v>786961</v>
      </c>
      <c r="D56" s="30">
        <v>786961</v>
      </c>
      <c r="E56" s="30"/>
      <c r="F56" s="24"/>
    </row>
    <row r="57" spans="1:6" ht="30" x14ac:dyDescent="0.25">
      <c r="A57" s="112" t="s">
        <v>77</v>
      </c>
      <c r="B57" s="113" t="s">
        <v>20</v>
      </c>
      <c r="C57" s="114">
        <f>D57+F57</f>
        <v>53869</v>
      </c>
      <c r="D57" s="28">
        <v>53869</v>
      </c>
      <c r="E57" s="34"/>
      <c r="F57" s="34"/>
    </row>
    <row r="58" spans="1:6" ht="30" x14ac:dyDescent="0.25">
      <c r="A58" s="112" t="s">
        <v>145</v>
      </c>
      <c r="B58" s="25" t="s">
        <v>175</v>
      </c>
      <c r="C58" s="114">
        <v>152110</v>
      </c>
      <c r="D58" s="28">
        <v>152110</v>
      </c>
      <c r="E58" s="92"/>
      <c r="F58" s="92"/>
    </row>
    <row r="59" spans="1:6" x14ac:dyDescent="0.2">
      <c r="A59" s="45" t="s">
        <v>71</v>
      </c>
      <c r="B59" s="46" t="s">
        <v>162</v>
      </c>
      <c r="C59" s="37">
        <f>D59+F59</f>
        <v>111728</v>
      </c>
      <c r="D59" s="37">
        <f>D60+D61+D63+D64</f>
        <v>111728</v>
      </c>
      <c r="E59" s="37">
        <f>E60+E61+E63+E64</f>
        <v>9088</v>
      </c>
      <c r="F59" s="37">
        <f>F60+F61+F63+F64</f>
        <v>0</v>
      </c>
    </row>
    <row r="60" spans="1:6" ht="15" x14ac:dyDescent="0.25">
      <c r="A60" s="13" t="s">
        <v>72</v>
      </c>
      <c r="B60" s="22" t="s">
        <v>11</v>
      </c>
      <c r="C60" s="24">
        <f>D60+F60</f>
        <v>17677</v>
      </c>
      <c r="D60" s="28">
        <v>17677</v>
      </c>
      <c r="E60" s="29"/>
      <c r="F60" s="29"/>
    </row>
    <row r="61" spans="1:6" ht="30" x14ac:dyDescent="0.25">
      <c r="A61" s="112" t="s">
        <v>73</v>
      </c>
      <c r="B61" s="113" t="s">
        <v>20</v>
      </c>
      <c r="C61" s="28">
        <v>9847</v>
      </c>
      <c r="D61" s="28">
        <v>9847</v>
      </c>
      <c r="E61" s="29"/>
      <c r="F61" s="35"/>
    </row>
    <row r="62" spans="1:6" ht="30" x14ac:dyDescent="0.25">
      <c r="A62" s="115"/>
      <c r="B62" s="113" t="s">
        <v>40</v>
      </c>
      <c r="C62" s="28">
        <v>9847</v>
      </c>
      <c r="D62" s="28">
        <v>9847</v>
      </c>
      <c r="E62" s="29"/>
      <c r="F62" s="35"/>
    </row>
    <row r="63" spans="1:6" ht="15" x14ac:dyDescent="0.25">
      <c r="A63" s="13" t="s">
        <v>137</v>
      </c>
      <c r="B63" s="22" t="s">
        <v>16</v>
      </c>
      <c r="C63" s="23">
        <f>D63</f>
        <v>79095</v>
      </c>
      <c r="D63" s="24">
        <v>79095</v>
      </c>
      <c r="E63" s="23">
        <v>9088</v>
      </c>
      <c r="F63" s="33"/>
    </row>
    <row r="64" spans="1:6" ht="30" x14ac:dyDescent="0.25">
      <c r="A64" s="13" t="s">
        <v>146</v>
      </c>
      <c r="B64" s="25" t="s">
        <v>175</v>
      </c>
      <c r="C64" s="23">
        <v>5109</v>
      </c>
      <c r="D64" s="24">
        <v>5109</v>
      </c>
      <c r="E64" s="23"/>
      <c r="F64" s="93"/>
    </row>
    <row r="65" spans="1:6" x14ac:dyDescent="0.2">
      <c r="A65" s="45" t="s">
        <v>80</v>
      </c>
      <c r="B65" s="46" t="s">
        <v>163</v>
      </c>
      <c r="C65" s="37">
        <f t="shared" ref="C65:C82" si="5">D65+F65</f>
        <v>116000</v>
      </c>
      <c r="D65" s="37">
        <f>D66</f>
        <v>116000</v>
      </c>
      <c r="E65" s="37">
        <f>E66</f>
        <v>0</v>
      </c>
      <c r="F65" s="37">
        <f>F66</f>
        <v>0</v>
      </c>
    </row>
    <row r="66" spans="1:6" ht="15" x14ac:dyDescent="0.25">
      <c r="A66" s="94" t="s">
        <v>81</v>
      </c>
      <c r="B66" s="22" t="s">
        <v>11</v>
      </c>
      <c r="C66" s="24">
        <f t="shared" si="5"/>
        <v>116000</v>
      </c>
      <c r="D66" s="24">
        <v>116000</v>
      </c>
      <c r="E66" s="24"/>
      <c r="F66" s="24"/>
    </row>
    <row r="67" spans="1:6" ht="30" x14ac:dyDescent="0.25">
      <c r="A67" s="94"/>
      <c r="B67" s="25" t="s">
        <v>183</v>
      </c>
      <c r="C67" s="24">
        <v>2000</v>
      </c>
      <c r="D67" s="24">
        <v>2000</v>
      </c>
      <c r="E67" s="24"/>
      <c r="F67" s="24"/>
    </row>
    <row r="68" spans="1:6" ht="27" customHeight="1" x14ac:dyDescent="0.2">
      <c r="A68" s="40" t="s">
        <v>82</v>
      </c>
      <c r="B68" s="10" t="s">
        <v>164</v>
      </c>
      <c r="C68" s="37">
        <f t="shared" si="5"/>
        <v>1413898</v>
      </c>
      <c r="D68" s="80">
        <f>D69+D71</f>
        <v>1337535</v>
      </c>
      <c r="E68" s="37">
        <f>E69+E71</f>
        <v>846187</v>
      </c>
      <c r="F68" s="37">
        <f>F69+F71</f>
        <v>76363</v>
      </c>
    </row>
    <row r="69" spans="1:6" ht="15" x14ac:dyDescent="0.25">
      <c r="A69" s="16" t="s">
        <v>87</v>
      </c>
      <c r="B69" s="22" t="s">
        <v>11</v>
      </c>
      <c r="C69" s="24">
        <f t="shared" si="5"/>
        <v>269605</v>
      </c>
      <c r="D69" s="24">
        <v>199605</v>
      </c>
      <c r="E69" s="23"/>
      <c r="F69" s="23">
        <v>70000</v>
      </c>
    </row>
    <row r="70" spans="1:6" ht="30" x14ac:dyDescent="0.25">
      <c r="A70" s="16"/>
      <c r="B70" s="25" t="s">
        <v>181</v>
      </c>
      <c r="C70" s="24">
        <v>70000</v>
      </c>
      <c r="D70" s="24"/>
      <c r="E70" s="23"/>
      <c r="F70" s="23">
        <v>70000</v>
      </c>
    </row>
    <row r="71" spans="1:6" ht="30" customHeight="1" x14ac:dyDescent="0.25">
      <c r="A71" s="16" t="s">
        <v>182</v>
      </c>
      <c r="B71" s="25" t="s">
        <v>135</v>
      </c>
      <c r="C71" s="24">
        <f>D71+F71</f>
        <v>1144293</v>
      </c>
      <c r="D71" s="79">
        <v>1137930</v>
      </c>
      <c r="E71" s="23">
        <v>846187</v>
      </c>
      <c r="F71" s="23">
        <v>6363</v>
      </c>
    </row>
    <row r="72" spans="1:6" ht="30" customHeight="1" x14ac:dyDescent="0.2">
      <c r="A72" s="38" t="s">
        <v>83</v>
      </c>
      <c r="B72" s="10" t="s">
        <v>165</v>
      </c>
      <c r="C72" s="36">
        <f>D72+F72</f>
        <v>2292354</v>
      </c>
      <c r="D72" s="80">
        <f>D73+D74+D75</f>
        <v>2292354</v>
      </c>
      <c r="E72" s="37">
        <f>E73+E74</f>
        <v>193953</v>
      </c>
      <c r="F72" s="37">
        <f>F73+F74</f>
        <v>0</v>
      </c>
    </row>
    <row r="73" spans="1:6" ht="15" x14ac:dyDescent="0.25">
      <c r="A73" s="13" t="s">
        <v>88</v>
      </c>
      <c r="B73" s="22" t="s">
        <v>14</v>
      </c>
      <c r="C73" s="23">
        <f>D73+F73</f>
        <v>1281199</v>
      </c>
      <c r="D73" s="79">
        <v>1281199</v>
      </c>
      <c r="E73" s="23">
        <v>108900</v>
      </c>
      <c r="F73" s="23"/>
    </row>
    <row r="74" spans="1:6" ht="16.149999999999999" customHeight="1" x14ac:dyDescent="0.25">
      <c r="A74" s="13" t="s">
        <v>89</v>
      </c>
      <c r="B74" s="22" t="s">
        <v>16</v>
      </c>
      <c r="C74" s="23">
        <f>D74</f>
        <v>1007445</v>
      </c>
      <c r="D74" s="79">
        <v>1007445</v>
      </c>
      <c r="E74" s="23">
        <v>85053</v>
      </c>
      <c r="F74" s="23"/>
    </row>
    <row r="75" spans="1:6" ht="30" x14ac:dyDescent="0.25">
      <c r="A75" s="13" t="s">
        <v>147</v>
      </c>
      <c r="B75" s="25" t="s">
        <v>175</v>
      </c>
      <c r="C75" s="23">
        <v>3710</v>
      </c>
      <c r="D75" s="79">
        <v>3710</v>
      </c>
      <c r="E75" s="23"/>
      <c r="F75" s="23"/>
    </row>
    <row r="76" spans="1:6" ht="17.45" customHeight="1" x14ac:dyDescent="0.2">
      <c r="A76" s="40" t="s">
        <v>84</v>
      </c>
      <c r="B76" s="47" t="s">
        <v>12</v>
      </c>
      <c r="C76" s="37">
        <f t="shared" si="5"/>
        <v>166200</v>
      </c>
      <c r="D76" s="37">
        <v>116011</v>
      </c>
      <c r="E76" s="37">
        <f>E77</f>
        <v>0</v>
      </c>
      <c r="F76" s="37">
        <v>50189</v>
      </c>
    </row>
    <row r="77" spans="1:6" ht="27.6" customHeight="1" x14ac:dyDescent="0.25">
      <c r="A77" s="16" t="s">
        <v>90</v>
      </c>
      <c r="B77" s="22" t="s">
        <v>11</v>
      </c>
      <c r="C77" s="24">
        <f t="shared" si="5"/>
        <v>166200</v>
      </c>
      <c r="D77" s="24">
        <v>116011</v>
      </c>
      <c r="E77" s="23"/>
      <c r="F77" s="23">
        <v>50189</v>
      </c>
    </row>
    <row r="78" spans="1:6" ht="17.45" customHeight="1" x14ac:dyDescent="0.2">
      <c r="A78" s="40" t="s">
        <v>85</v>
      </c>
      <c r="B78" s="10" t="s">
        <v>13</v>
      </c>
      <c r="C78" s="37">
        <f t="shared" si="5"/>
        <v>88800</v>
      </c>
      <c r="D78" s="37">
        <f>D79</f>
        <v>24100</v>
      </c>
      <c r="E78" s="37">
        <f>E79</f>
        <v>0</v>
      </c>
      <c r="F78" s="37">
        <f>F79</f>
        <v>64700</v>
      </c>
    </row>
    <row r="79" spans="1:6" ht="16.899999999999999" customHeight="1" x14ac:dyDescent="0.25">
      <c r="A79" s="16" t="s">
        <v>91</v>
      </c>
      <c r="B79" s="22" t="s">
        <v>11</v>
      </c>
      <c r="C79" s="24">
        <f t="shared" si="5"/>
        <v>88800</v>
      </c>
      <c r="D79" s="24">
        <v>24100</v>
      </c>
      <c r="E79" s="23"/>
      <c r="F79" s="23">
        <v>64700</v>
      </c>
    </row>
    <row r="80" spans="1:6" ht="25.5" x14ac:dyDescent="0.2">
      <c r="A80" s="48" t="s">
        <v>86</v>
      </c>
      <c r="B80" s="47" t="s">
        <v>41</v>
      </c>
      <c r="C80" s="37">
        <f t="shared" si="5"/>
        <v>130230</v>
      </c>
      <c r="D80" s="37">
        <f>D81+D82</f>
        <v>23402</v>
      </c>
      <c r="E80" s="37">
        <f>E81+E82</f>
        <v>177</v>
      </c>
      <c r="F80" s="37">
        <f>F81+F83</f>
        <v>106828</v>
      </c>
    </row>
    <row r="81" spans="1:6" ht="15" x14ac:dyDescent="0.25">
      <c r="A81" s="66" t="s">
        <v>92</v>
      </c>
      <c r="B81" s="22" t="s">
        <v>11</v>
      </c>
      <c r="C81" s="24">
        <f t="shared" si="5"/>
        <v>78825</v>
      </c>
      <c r="D81" s="24">
        <v>23170</v>
      </c>
      <c r="E81" s="23"/>
      <c r="F81" s="23">
        <v>55655</v>
      </c>
    </row>
    <row r="82" spans="1:6" ht="15" x14ac:dyDescent="0.25">
      <c r="A82" s="66" t="s">
        <v>93</v>
      </c>
      <c r="B82" s="22" t="s">
        <v>15</v>
      </c>
      <c r="C82" s="24">
        <f t="shared" si="5"/>
        <v>232</v>
      </c>
      <c r="D82" s="24">
        <v>232</v>
      </c>
      <c r="E82" s="23">
        <v>177</v>
      </c>
      <c r="F82" s="23"/>
    </row>
    <row r="83" spans="1:6" ht="28.5" customHeight="1" x14ac:dyDescent="0.25">
      <c r="A83" s="66" t="s">
        <v>148</v>
      </c>
      <c r="B83" s="25" t="s">
        <v>175</v>
      </c>
      <c r="C83" s="24">
        <v>51173</v>
      </c>
      <c r="D83" s="24"/>
      <c r="E83" s="23"/>
      <c r="F83" s="23">
        <v>51173</v>
      </c>
    </row>
    <row r="84" spans="1:6" ht="42.75" x14ac:dyDescent="0.2">
      <c r="A84" s="68" t="s">
        <v>94</v>
      </c>
      <c r="B84" s="70" t="s">
        <v>174</v>
      </c>
      <c r="C84" s="86">
        <f>D84+F84</f>
        <v>1468557</v>
      </c>
      <c r="D84" s="85">
        <f>D85+D88</f>
        <v>519031</v>
      </c>
      <c r="E84" s="85">
        <f>E85+E88</f>
        <v>0</v>
      </c>
      <c r="F84" s="85">
        <f>F85+F88</f>
        <v>949526</v>
      </c>
    </row>
    <row r="85" spans="1:6" x14ac:dyDescent="0.2">
      <c r="A85" s="38" t="s">
        <v>95</v>
      </c>
      <c r="B85" s="10" t="s">
        <v>156</v>
      </c>
      <c r="C85" s="72">
        <f t="shared" ref="C85:C119" si="6">D85+F85</f>
        <v>1103473</v>
      </c>
      <c r="D85" s="15">
        <f>D86</f>
        <v>153947</v>
      </c>
      <c r="E85" s="15">
        <f>E86</f>
        <v>0</v>
      </c>
      <c r="F85" s="72">
        <v>949526</v>
      </c>
    </row>
    <row r="86" spans="1:6" ht="30" x14ac:dyDescent="0.25">
      <c r="A86" s="13" t="s">
        <v>98</v>
      </c>
      <c r="B86" s="25" t="s">
        <v>166</v>
      </c>
      <c r="C86" s="73">
        <f t="shared" si="6"/>
        <v>153947</v>
      </c>
      <c r="D86" s="28">
        <v>153947</v>
      </c>
      <c r="E86" s="28"/>
      <c r="F86" s="73">
        <v>0</v>
      </c>
    </row>
    <row r="87" spans="1:6" ht="28.5" customHeight="1" x14ac:dyDescent="0.25">
      <c r="A87" s="13" t="s">
        <v>142</v>
      </c>
      <c r="B87" s="25" t="s">
        <v>176</v>
      </c>
      <c r="C87" s="73">
        <v>949526</v>
      </c>
      <c r="D87" s="28"/>
      <c r="E87" s="28"/>
      <c r="F87" s="73">
        <v>949526</v>
      </c>
    </row>
    <row r="88" spans="1:6" x14ac:dyDescent="0.2">
      <c r="A88" s="38" t="s">
        <v>96</v>
      </c>
      <c r="B88" s="49" t="s">
        <v>164</v>
      </c>
      <c r="C88" s="15">
        <f>D88+F88</f>
        <v>365084</v>
      </c>
      <c r="D88" s="15">
        <f>D89</f>
        <v>365084</v>
      </c>
      <c r="E88" s="15">
        <f>E89</f>
        <v>0</v>
      </c>
      <c r="F88" s="15">
        <f>F89</f>
        <v>0</v>
      </c>
    </row>
    <row r="89" spans="1:6" ht="30" x14ac:dyDescent="0.25">
      <c r="A89" s="13" t="s">
        <v>97</v>
      </c>
      <c r="B89" s="25" t="s">
        <v>133</v>
      </c>
      <c r="C89" s="28">
        <f t="shared" si="6"/>
        <v>365084</v>
      </c>
      <c r="D89" s="28">
        <v>365084</v>
      </c>
      <c r="E89" s="28"/>
      <c r="F89" s="28"/>
    </row>
    <row r="90" spans="1:6" ht="28.5" x14ac:dyDescent="0.2">
      <c r="A90" s="68" t="s">
        <v>99</v>
      </c>
      <c r="B90" s="70" t="s">
        <v>184</v>
      </c>
      <c r="C90" s="77">
        <f t="shared" si="6"/>
        <v>586780</v>
      </c>
      <c r="D90" s="86">
        <f>D91</f>
        <v>583899</v>
      </c>
      <c r="E90" s="77">
        <f>E91</f>
        <v>326664</v>
      </c>
      <c r="F90" s="29">
        <f>F91</f>
        <v>2881</v>
      </c>
    </row>
    <row r="91" spans="1:6" ht="28.15" customHeight="1" x14ac:dyDescent="0.2">
      <c r="A91" s="38" t="s">
        <v>34</v>
      </c>
      <c r="B91" s="46" t="s">
        <v>163</v>
      </c>
      <c r="C91" s="72">
        <f t="shared" si="6"/>
        <v>586780</v>
      </c>
      <c r="D91" s="72">
        <f>D92+D93+D94</f>
        <v>583899</v>
      </c>
      <c r="E91" s="72">
        <f>E92+E93</f>
        <v>326664</v>
      </c>
      <c r="F91" s="15">
        <f>F92+F93</f>
        <v>2881</v>
      </c>
    </row>
    <row r="92" spans="1:6" ht="15" x14ac:dyDescent="0.25">
      <c r="A92" s="13" t="s">
        <v>100</v>
      </c>
      <c r="B92" s="22" t="s">
        <v>14</v>
      </c>
      <c r="C92" s="73">
        <f t="shared" si="6"/>
        <v>580019</v>
      </c>
      <c r="D92" s="73">
        <v>577978</v>
      </c>
      <c r="E92" s="73">
        <v>326664</v>
      </c>
      <c r="F92" s="28">
        <v>2041</v>
      </c>
    </row>
    <row r="93" spans="1:6" ht="15" x14ac:dyDescent="0.25">
      <c r="A93" s="13" t="s">
        <v>101</v>
      </c>
      <c r="B93" s="22" t="s">
        <v>102</v>
      </c>
      <c r="C93" s="28">
        <f t="shared" si="6"/>
        <v>3330</v>
      </c>
      <c r="D93" s="28">
        <v>2490</v>
      </c>
      <c r="E93" s="28"/>
      <c r="F93" s="28">
        <v>840</v>
      </c>
    </row>
    <row r="94" spans="1:6" ht="30" x14ac:dyDescent="0.25">
      <c r="A94" s="13" t="s">
        <v>149</v>
      </c>
      <c r="B94" s="25" t="s">
        <v>176</v>
      </c>
      <c r="C94" s="28">
        <v>3431</v>
      </c>
      <c r="D94" s="28">
        <v>3431</v>
      </c>
      <c r="E94" s="28"/>
      <c r="F94" s="28"/>
    </row>
    <row r="95" spans="1:6" ht="13.9" customHeight="1" x14ac:dyDescent="0.2">
      <c r="A95" s="68" t="s">
        <v>103</v>
      </c>
      <c r="B95" s="70" t="s">
        <v>173</v>
      </c>
      <c r="C95" s="29">
        <f t="shared" si="6"/>
        <v>662524</v>
      </c>
      <c r="D95" s="85">
        <f>D96</f>
        <v>656724</v>
      </c>
      <c r="E95" s="29">
        <f>E96</f>
        <v>407000</v>
      </c>
      <c r="F95" s="29">
        <f>F96</f>
        <v>5800</v>
      </c>
    </row>
    <row r="96" spans="1:6" x14ac:dyDescent="0.2">
      <c r="A96" s="38" t="s">
        <v>104</v>
      </c>
      <c r="B96" s="46" t="s">
        <v>163</v>
      </c>
      <c r="C96" s="15">
        <f t="shared" si="6"/>
        <v>662524</v>
      </c>
      <c r="D96" s="15">
        <f>D97+D98+D99</f>
        <v>656724</v>
      </c>
      <c r="E96" s="15">
        <f>E97+E98</f>
        <v>407000</v>
      </c>
      <c r="F96" s="15">
        <f>F97+F98</f>
        <v>5800</v>
      </c>
    </row>
    <row r="97" spans="1:6" ht="15" x14ac:dyDescent="0.25">
      <c r="A97" s="13" t="s">
        <v>105</v>
      </c>
      <c r="B97" s="22" t="s">
        <v>14</v>
      </c>
      <c r="C97" s="28">
        <f t="shared" si="6"/>
        <v>613800</v>
      </c>
      <c r="D97" s="28">
        <v>613800</v>
      </c>
      <c r="E97" s="28">
        <v>391000</v>
      </c>
      <c r="F97" s="28">
        <v>0</v>
      </c>
    </row>
    <row r="98" spans="1:6" ht="15" x14ac:dyDescent="0.25">
      <c r="A98" s="13" t="s">
        <v>33</v>
      </c>
      <c r="B98" s="22" t="s">
        <v>102</v>
      </c>
      <c r="C98" s="28">
        <f t="shared" si="6"/>
        <v>37100</v>
      </c>
      <c r="D98" s="28">
        <v>31300</v>
      </c>
      <c r="E98" s="28">
        <v>16000</v>
      </c>
      <c r="F98" s="28">
        <v>5800</v>
      </c>
    </row>
    <row r="99" spans="1:6" ht="15.6" customHeight="1" x14ac:dyDescent="0.25">
      <c r="A99" s="13" t="s">
        <v>150</v>
      </c>
      <c r="B99" s="25" t="s">
        <v>176</v>
      </c>
      <c r="C99" s="28">
        <v>11624</v>
      </c>
      <c r="D99" s="28">
        <v>11624</v>
      </c>
      <c r="E99" s="28"/>
      <c r="F99" s="28"/>
    </row>
    <row r="100" spans="1:6" ht="28.5" x14ac:dyDescent="0.2">
      <c r="A100" s="68" t="s">
        <v>106</v>
      </c>
      <c r="B100" s="70" t="s">
        <v>168</v>
      </c>
      <c r="C100" s="29">
        <f t="shared" si="6"/>
        <v>377384</v>
      </c>
      <c r="D100" s="85">
        <f>D101</f>
        <v>364384</v>
      </c>
      <c r="E100" s="29">
        <f>E101</f>
        <v>210000</v>
      </c>
      <c r="F100" s="29">
        <f>F101</f>
        <v>13000</v>
      </c>
    </row>
    <row r="101" spans="1:6" x14ac:dyDescent="0.2">
      <c r="A101" s="38" t="s">
        <v>35</v>
      </c>
      <c r="B101" s="46" t="s">
        <v>163</v>
      </c>
      <c r="C101" s="15">
        <f t="shared" si="6"/>
        <v>377384</v>
      </c>
      <c r="D101" s="15">
        <f>D102+D103+D104</f>
        <v>364384</v>
      </c>
      <c r="E101" s="15">
        <f>E102+E103+E104</f>
        <v>210000</v>
      </c>
      <c r="F101" s="15">
        <f>F102+F103+F104</f>
        <v>13000</v>
      </c>
    </row>
    <row r="102" spans="1:6" ht="15" x14ac:dyDescent="0.25">
      <c r="A102" s="13" t="s">
        <v>107</v>
      </c>
      <c r="B102" s="22" t="s">
        <v>14</v>
      </c>
      <c r="C102" s="28">
        <f t="shared" si="6"/>
        <v>286050</v>
      </c>
      <c r="D102" s="28">
        <v>286050</v>
      </c>
      <c r="E102" s="28">
        <v>175600</v>
      </c>
      <c r="F102" s="28">
        <v>0</v>
      </c>
    </row>
    <row r="103" spans="1:6" ht="15" x14ac:dyDescent="0.25">
      <c r="A103" s="13" t="s">
        <v>108</v>
      </c>
      <c r="B103" s="22" t="s">
        <v>102</v>
      </c>
      <c r="C103" s="28">
        <f t="shared" si="6"/>
        <v>77650</v>
      </c>
      <c r="D103" s="28">
        <v>64650</v>
      </c>
      <c r="E103" s="28">
        <v>34400</v>
      </c>
      <c r="F103" s="28">
        <v>13000</v>
      </c>
    </row>
    <row r="104" spans="1:6" ht="30" x14ac:dyDescent="0.25">
      <c r="A104" s="91" t="s">
        <v>151</v>
      </c>
      <c r="B104" s="25" t="s">
        <v>176</v>
      </c>
      <c r="C104" s="28">
        <v>13684</v>
      </c>
      <c r="D104" s="28">
        <v>13684</v>
      </c>
      <c r="E104" s="28"/>
      <c r="F104" s="28"/>
    </row>
    <row r="105" spans="1:6" ht="28.5" x14ac:dyDescent="0.2">
      <c r="A105" s="68" t="s">
        <v>109</v>
      </c>
      <c r="B105" s="70" t="s">
        <v>169</v>
      </c>
      <c r="C105" s="29">
        <f t="shared" si="6"/>
        <v>128697</v>
      </c>
      <c r="D105" s="85">
        <f>D106</f>
        <v>128697</v>
      </c>
      <c r="E105" s="29">
        <f>E106</f>
        <v>81500</v>
      </c>
      <c r="F105" s="29">
        <f>F106</f>
        <v>0</v>
      </c>
    </row>
    <row r="106" spans="1:6" ht="29.45" customHeight="1" x14ac:dyDescent="0.2">
      <c r="A106" s="38" t="s">
        <v>36</v>
      </c>
      <c r="B106" s="46" t="s">
        <v>163</v>
      </c>
      <c r="C106" s="15">
        <f t="shared" si="6"/>
        <v>128697</v>
      </c>
      <c r="D106" s="15">
        <f>D107+D108</f>
        <v>128697</v>
      </c>
      <c r="E106" s="15">
        <f>E107+E108</f>
        <v>81500</v>
      </c>
      <c r="F106" s="15">
        <f>F107+F108</f>
        <v>0</v>
      </c>
    </row>
    <row r="107" spans="1:6" ht="15" x14ac:dyDescent="0.25">
      <c r="A107" s="13" t="s">
        <v>110</v>
      </c>
      <c r="B107" s="22" t="s">
        <v>14</v>
      </c>
      <c r="C107" s="28">
        <f t="shared" si="6"/>
        <v>126959</v>
      </c>
      <c r="D107" s="28">
        <v>126959</v>
      </c>
      <c r="E107" s="28">
        <v>81500</v>
      </c>
      <c r="F107" s="29"/>
    </row>
    <row r="108" spans="1:6" ht="15" x14ac:dyDescent="0.25">
      <c r="A108" s="13" t="s">
        <v>111</v>
      </c>
      <c r="B108" s="22" t="s">
        <v>102</v>
      </c>
      <c r="C108" s="28">
        <f t="shared" si="6"/>
        <v>1738</v>
      </c>
      <c r="D108" s="28">
        <v>1738</v>
      </c>
      <c r="E108" s="50"/>
      <c r="F108" s="51"/>
    </row>
    <row r="109" spans="1:6" ht="42.75" x14ac:dyDescent="0.2">
      <c r="A109" s="68" t="s">
        <v>112</v>
      </c>
      <c r="B109" s="71" t="s">
        <v>170</v>
      </c>
      <c r="C109" s="29">
        <f t="shared" si="6"/>
        <v>20554</v>
      </c>
      <c r="D109" s="29">
        <f>D110</f>
        <v>20554</v>
      </c>
      <c r="E109" s="29">
        <f>E110</f>
        <v>13402</v>
      </c>
      <c r="F109" s="29">
        <f>F110</f>
        <v>0</v>
      </c>
    </row>
    <row r="110" spans="1:6" x14ac:dyDescent="0.2">
      <c r="A110" s="38" t="s">
        <v>37</v>
      </c>
      <c r="B110" s="46" t="s">
        <v>163</v>
      </c>
      <c r="C110" s="15">
        <f t="shared" si="6"/>
        <v>20554</v>
      </c>
      <c r="D110" s="15">
        <f>D111+D112</f>
        <v>20554</v>
      </c>
      <c r="E110" s="15">
        <f>E111+E112</f>
        <v>13402</v>
      </c>
      <c r="F110" s="15">
        <f>F111+F112</f>
        <v>0</v>
      </c>
    </row>
    <row r="111" spans="1:6" ht="15" x14ac:dyDescent="0.25">
      <c r="A111" s="13" t="s">
        <v>113</v>
      </c>
      <c r="B111" s="22" t="s">
        <v>14</v>
      </c>
      <c r="C111" s="28">
        <f>D111+F111</f>
        <v>19554</v>
      </c>
      <c r="D111" s="28">
        <v>19554</v>
      </c>
      <c r="E111" s="28">
        <v>13402</v>
      </c>
      <c r="F111" s="29"/>
    </row>
    <row r="112" spans="1:6" ht="15" x14ac:dyDescent="0.25">
      <c r="A112" s="13" t="s">
        <v>114</v>
      </c>
      <c r="B112" s="22" t="s">
        <v>115</v>
      </c>
      <c r="C112" s="28">
        <f>D112+F112</f>
        <v>1000</v>
      </c>
      <c r="D112" s="28">
        <v>1000</v>
      </c>
      <c r="E112" s="50"/>
      <c r="F112" s="51"/>
    </row>
    <row r="113" spans="1:7" ht="28.5" x14ac:dyDescent="0.2">
      <c r="A113" s="68" t="s">
        <v>116</v>
      </c>
      <c r="B113" s="70" t="s">
        <v>171</v>
      </c>
      <c r="C113" s="29">
        <f t="shared" si="6"/>
        <v>306000</v>
      </c>
      <c r="D113" s="85">
        <f>D114</f>
        <v>303700</v>
      </c>
      <c r="E113" s="29">
        <f>E114</f>
        <v>166600</v>
      </c>
      <c r="F113" s="29">
        <f>F114</f>
        <v>2300</v>
      </c>
    </row>
    <row r="114" spans="1:7" x14ac:dyDescent="0.2">
      <c r="A114" s="38" t="s">
        <v>38</v>
      </c>
      <c r="B114" s="10" t="s">
        <v>165</v>
      </c>
      <c r="C114" s="15">
        <f t="shared" si="6"/>
        <v>306000</v>
      </c>
      <c r="D114" s="15">
        <f>D115+D116</f>
        <v>303700</v>
      </c>
      <c r="E114" s="15">
        <f>E115+E116</f>
        <v>166600</v>
      </c>
      <c r="F114" s="15">
        <f>F115+F116</f>
        <v>2300</v>
      </c>
    </row>
    <row r="115" spans="1:7" ht="15" x14ac:dyDescent="0.25">
      <c r="A115" s="13" t="s">
        <v>117</v>
      </c>
      <c r="B115" s="22" t="s">
        <v>14</v>
      </c>
      <c r="C115" s="28">
        <f t="shared" si="6"/>
        <v>258200</v>
      </c>
      <c r="D115" s="28">
        <v>258200</v>
      </c>
      <c r="E115" s="28">
        <v>153100</v>
      </c>
      <c r="F115" s="28"/>
    </row>
    <row r="116" spans="1:7" ht="15" x14ac:dyDescent="0.25">
      <c r="A116" s="13" t="s">
        <v>118</v>
      </c>
      <c r="B116" s="22" t="s">
        <v>102</v>
      </c>
      <c r="C116" s="28">
        <f t="shared" si="6"/>
        <v>47800</v>
      </c>
      <c r="D116" s="28">
        <v>45500</v>
      </c>
      <c r="E116" s="28">
        <v>13500</v>
      </c>
      <c r="F116" s="28">
        <v>2300</v>
      </c>
    </row>
    <row r="117" spans="1:7" ht="28.5" x14ac:dyDescent="0.2">
      <c r="A117" s="68" t="s">
        <v>119</v>
      </c>
      <c r="B117" s="70" t="s">
        <v>172</v>
      </c>
      <c r="C117" s="29">
        <f t="shared" si="6"/>
        <v>460488</v>
      </c>
      <c r="D117" s="85">
        <f>D118</f>
        <v>457288</v>
      </c>
      <c r="E117" s="29">
        <f>E118</f>
        <v>283500</v>
      </c>
      <c r="F117" s="29">
        <f>F118</f>
        <v>3200</v>
      </c>
    </row>
    <row r="118" spans="1:7" x14ac:dyDescent="0.2">
      <c r="A118" s="38" t="s">
        <v>39</v>
      </c>
      <c r="B118" s="10" t="s">
        <v>165</v>
      </c>
      <c r="C118" s="15">
        <f t="shared" si="6"/>
        <v>460488</v>
      </c>
      <c r="D118" s="15">
        <f>D119+D120+D121</f>
        <v>457288</v>
      </c>
      <c r="E118" s="15">
        <f>E119+E120</f>
        <v>283500</v>
      </c>
      <c r="F118" s="15">
        <f>F119+F120</f>
        <v>3200</v>
      </c>
    </row>
    <row r="119" spans="1:7" ht="15" x14ac:dyDescent="0.25">
      <c r="A119" s="13" t="s">
        <v>120</v>
      </c>
      <c r="B119" s="22" t="s">
        <v>14</v>
      </c>
      <c r="C119" s="28">
        <f t="shared" si="6"/>
        <v>406400</v>
      </c>
      <c r="D119" s="28">
        <v>406400</v>
      </c>
      <c r="E119" s="28">
        <v>279100</v>
      </c>
      <c r="F119" s="29"/>
    </row>
    <row r="120" spans="1:7" ht="15" x14ac:dyDescent="0.25">
      <c r="A120" s="13" t="s">
        <v>130</v>
      </c>
      <c r="B120" s="22" t="s">
        <v>102</v>
      </c>
      <c r="C120" s="28">
        <f>F120+D120</f>
        <v>52400</v>
      </c>
      <c r="D120" s="28">
        <v>49200</v>
      </c>
      <c r="E120" s="28">
        <v>4400</v>
      </c>
      <c r="F120" s="29">
        <v>3200</v>
      </c>
    </row>
    <row r="121" spans="1:7" ht="30" x14ac:dyDescent="0.25">
      <c r="A121" s="91" t="s">
        <v>152</v>
      </c>
      <c r="B121" s="25" t="s">
        <v>176</v>
      </c>
      <c r="C121" s="28">
        <v>1688</v>
      </c>
      <c r="D121" s="28">
        <v>1688</v>
      </c>
      <c r="E121" s="28"/>
      <c r="F121" s="29"/>
    </row>
    <row r="122" spans="1:7" ht="14.25" x14ac:dyDescent="0.2">
      <c r="A122" s="67" t="s">
        <v>121</v>
      </c>
      <c r="B122" s="61" t="s">
        <v>164</v>
      </c>
      <c r="C122" s="85">
        <f>D122+F122</f>
        <v>12168949</v>
      </c>
      <c r="D122" s="85">
        <f>D123+D124+D125+D126+D127</f>
        <v>12135425</v>
      </c>
      <c r="E122" s="85">
        <f>E123+E124+E126</f>
        <v>7547916</v>
      </c>
      <c r="F122" s="29">
        <f>F123+F124+F125+F126</f>
        <v>33524</v>
      </c>
    </row>
    <row r="123" spans="1:7" ht="15" x14ac:dyDescent="0.25">
      <c r="A123" s="13" t="s">
        <v>122</v>
      </c>
      <c r="B123" s="22" t="s">
        <v>14</v>
      </c>
      <c r="C123" s="28">
        <f>D123+F123</f>
        <v>4988509</v>
      </c>
      <c r="D123" s="81">
        <v>4977802</v>
      </c>
      <c r="E123" s="28">
        <v>2742450</v>
      </c>
      <c r="F123" s="28">
        <v>10707</v>
      </c>
    </row>
    <row r="124" spans="1:7" ht="15" x14ac:dyDescent="0.25">
      <c r="A124" s="13" t="s">
        <v>123</v>
      </c>
      <c r="B124" s="22" t="s">
        <v>133</v>
      </c>
      <c r="C124" s="28">
        <f>D124+F124</f>
        <v>6386269</v>
      </c>
      <c r="D124" s="81">
        <v>6381083</v>
      </c>
      <c r="E124" s="28">
        <v>4795351</v>
      </c>
      <c r="F124" s="28">
        <v>5186</v>
      </c>
    </row>
    <row r="125" spans="1:7" ht="60" x14ac:dyDescent="0.25">
      <c r="A125" s="13" t="s">
        <v>124</v>
      </c>
      <c r="B125" s="25" t="s">
        <v>167</v>
      </c>
      <c r="C125" s="28">
        <f>D125+F125</f>
        <v>50433</v>
      </c>
      <c r="D125" s="28">
        <v>50433</v>
      </c>
      <c r="E125" s="28"/>
      <c r="F125" s="28"/>
      <c r="G125" s="95"/>
    </row>
    <row r="126" spans="1:7" ht="15" x14ac:dyDescent="0.25">
      <c r="A126" s="13" t="s">
        <v>132</v>
      </c>
      <c r="B126" s="22" t="s">
        <v>102</v>
      </c>
      <c r="C126" s="24">
        <f>D126+F126</f>
        <v>685745</v>
      </c>
      <c r="D126" s="24">
        <v>668114</v>
      </c>
      <c r="E126" s="23">
        <v>10115</v>
      </c>
      <c r="F126" s="23">
        <v>17631</v>
      </c>
    </row>
    <row r="127" spans="1:7" ht="30" x14ac:dyDescent="0.25">
      <c r="A127" s="13" t="s">
        <v>153</v>
      </c>
      <c r="B127" s="25" t="s">
        <v>176</v>
      </c>
      <c r="C127" s="24">
        <v>57993</v>
      </c>
      <c r="D127" s="24">
        <v>57993</v>
      </c>
      <c r="E127" s="23"/>
      <c r="F127" s="23"/>
    </row>
    <row r="128" spans="1:7" ht="15" x14ac:dyDescent="0.25">
      <c r="A128" s="13" t="s">
        <v>177</v>
      </c>
      <c r="B128" s="25" t="s">
        <v>162</v>
      </c>
      <c r="C128" s="24">
        <v>61171</v>
      </c>
      <c r="D128" s="24">
        <v>61171</v>
      </c>
      <c r="E128" s="23">
        <v>37357</v>
      </c>
      <c r="F128" s="23"/>
    </row>
    <row r="129" spans="1:6" ht="45" x14ac:dyDescent="0.25">
      <c r="A129" s="13" t="s">
        <v>178</v>
      </c>
      <c r="B129" s="25" t="s">
        <v>179</v>
      </c>
      <c r="C129" s="24">
        <v>61171</v>
      </c>
      <c r="D129" s="24">
        <v>61171</v>
      </c>
      <c r="E129" s="23">
        <v>37357</v>
      </c>
      <c r="F129" s="23"/>
    </row>
    <row r="130" spans="1:6" ht="15.75" x14ac:dyDescent="0.25">
      <c r="A130" s="14"/>
      <c r="B130" s="52" t="s">
        <v>3</v>
      </c>
      <c r="C130" s="82">
        <f>D130+F130</f>
        <v>29131155.300000001</v>
      </c>
      <c r="D130" s="82">
        <f>D17+D84+D90+D95+D100+D105+D109+D113+D117+D122+D128+D15</f>
        <v>26386481.300000001</v>
      </c>
      <c r="E130" s="82">
        <f>E17+E84+E90+E95+E100+E105+E109+E113+E117+E122+E128+E15</f>
        <v>12098416.199999999</v>
      </c>
      <c r="F130" s="82">
        <f>F17+F84+F90+F95+F100+F105+F109+F113+F117+F122+F15</f>
        <v>2744674</v>
      </c>
    </row>
    <row r="131" spans="1:6" ht="14.25" x14ac:dyDescent="0.2">
      <c r="A131" s="13"/>
      <c r="B131" s="32" t="s">
        <v>19</v>
      </c>
      <c r="C131" s="17"/>
      <c r="D131" s="17"/>
      <c r="E131" s="17"/>
      <c r="F131" s="17"/>
    </row>
    <row r="132" spans="1:6" ht="15" x14ac:dyDescent="0.25">
      <c r="A132" s="11"/>
      <c r="B132" s="22" t="s">
        <v>14</v>
      </c>
      <c r="C132" s="88">
        <f>D132+F132</f>
        <v>15283228</v>
      </c>
      <c r="D132" s="87">
        <f>D19+D20+D21+D15+D22+D23+D24+D25+D30+D39+D40+D45+D48+D54+D55+D56+D60+D66+D69+D73+D77+D79+D81+D86+D92+D97+D102+D107+D111+D115+D119+D123</f>
        <v>14767488</v>
      </c>
      <c r="E132" s="87">
        <f>E19+E20+E21+E15+E22+E23+E24+E25+E30+E39+E40+E45+E48+E54+E55+E56+E60+E66+E69+E73+E77+E79+E81+E86+E92+E97+E102+E107+E111+E115+E119+E123</f>
        <v>5776549</v>
      </c>
      <c r="F132" s="87">
        <f>F19+F20+F21+F15+F22+F23+F24+F25+F30+F39+F40+F45+F48+F54+F55+F56+F60+F66+F69+F73+F77+F79+F81+F86+F92+F97+F102+F107+F111+F115+F119+F123</f>
        <v>515740</v>
      </c>
    </row>
    <row r="133" spans="1:6" ht="30" x14ac:dyDescent="0.25">
      <c r="A133" s="11"/>
      <c r="B133" s="25" t="s">
        <v>43</v>
      </c>
      <c r="C133" s="53">
        <f>D133+F133</f>
        <v>371666</v>
      </c>
      <c r="D133" s="53">
        <f>D50</f>
        <v>165973</v>
      </c>
      <c r="E133" s="53">
        <f>E50</f>
        <v>0</v>
      </c>
      <c r="F133" s="53">
        <f>F50</f>
        <v>205693</v>
      </c>
    </row>
    <row r="134" spans="1:6" ht="15" x14ac:dyDescent="0.25">
      <c r="A134" s="11"/>
      <c r="B134" s="116" t="s">
        <v>16</v>
      </c>
      <c r="C134" s="117">
        <f>D134+F134</f>
        <v>2059945.3</v>
      </c>
      <c r="D134" s="87">
        <f>D82+D26+D41+D46+D63+D74+D128</f>
        <v>2059945.3</v>
      </c>
      <c r="E134" s="117">
        <f>E82+E26+E41+E46+E63+E74+E128</f>
        <v>601914.19999999995</v>
      </c>
      <c r="F134" s="117">
        <f>F82+F26+F41+F46+F74</f>
        <v>0</v>
      </c>
    </row>
    <row r="135" spans="1:6" ht="15" x14ac:dyDescent="0.25">
      <c r="A135" s="11"/>
      <c r="B135" s="22" t="s">
        <v>133</v>
      </c>
      <c r="C135" s="53">
        <f>D135+F135</f>
        <v>7895646</v>
      </c>
      <c r="D135" s="88">
        <f>D124+D89+D71</f>
        <v>7884097</v>
      </c>
      <c r="E135" s="53">
        <f>E124+E89+E71</f>
        <v>5641538</v>
      </c>
      <c r="F135" s="53">
        <f>F124+F89+F71</f>
        <v>11549</v>
      </c>
    </row>
    <row r="136" spans="1:6" ht="45" x14ac:dyDescent="0.25">
      <c r="A136" s="11"/>
      <c r="B136" s="25" t="s">
        <v>134</v>
      </c>
      <c r="C136" s="53">
        <f>D136+F136</f>
        <v>50433</v>
      </c>
      <c r="D136" s="53">
        <v>50433</v>
      </c>
      <c r="E136" s="53"/>
      <c r="F136" s="53"/>
    </row>
    <row r="137" spans="1:6" ht="30" x14ac:dyDescent="0.25">
      <c r="A137" s="11"/>
      <c r="B137" s="25" t="s">
        <v>47</v>
      </c>
      <c r="C137" s="117">
        <v>959222</v>
      </c>
      <c r="D137" s="53"/>
      <c r="E137" s="53"/>
      <c r="F137" s="117">
        <v>959222</v>
      </c>
    </row>
    <row r="138" spans="1:6" ht="30" x14ac:dyDescent="0.25">
      <c r="A138" s="11"/>
      <c r="B138" s="113" t="s">
        <v>20</v>
      </c>
      <c r="C138" s="53">
        <f>C57+C61</f>
        <v>63716</v>
      </c>
      <c r="D138" s="53">
        <f>D57+D61</f>
        <v>63716</v>
      </c>
      <c r="E138" s="54"/>
      <c r="F138" s="54"/>
    </row>
    <row r="139" spans="1:6" ht="30" x14ac:dyDescent="0.25">
      <c r="A139" s="11"/>
      <c r="B139" s="25" t="s">
        <v>176</v>
      </c>
      <c r="C139" s="53">
        <f>D139+F139</f>
        <v>1477399</v>
      </c>
      <c r="D139" s="53">
        <f>D28+D43+D52+D58+D64+D75+D94+D99+D104+D121+D127</f>
        <v>476700</v>
      </c>
      <c r="E139" s="53"/>
      <c r="F139" s="88">
        <f>F87+F83</f>
        <v>1000699</v>
      </c>
    </row>
    <row r="140" spans="1:6" ht="15" x14ac:dyDescent="0.25">
      <c r="A140" s="11"/>
      <c r="B140" s="22" t="s">
        <v>102</v>
      </c>
      <c r="C140" s="53">
        <f>D140+F140</f>
        <v>969900</v>
      </c>
      <c r="D140" s="53">
        <f>D27+D42+D93+D98+D103+D108+D116+D120+D126+D112</f>
        <v>918129</v>
      </c>
      <c r="E140" s="118">
        <f>E27+E42+E93+E98+E103+E108+E116+E120+E126+E112</f>
        <v>78415</v>
      </c>
      <c r="F140" s="53">
        <f>F27+F42+F93+F98+F103+F108+F116+F120+F126+F112</f>
        <v>51771</v>
      </c>
    </row>
    <row r="141" spans="1:6" x14ac:dyDescent="0.2">
      <c r="A141" s="2"/>
      <c r="B141" s="3"/>
      <c r="C141" s="4"/>
      <c r="D141" s="4"/>
      <c r="E141" s="4"/>
      <c r="F141" s="4"/>
    </row>
    <row r="142" spans="1:6" x14ac:dyDescent="0.2">
      <c r="A142" s="2"/>
      <c r="B142" s="3"/>
      <c r="C142" s="4" t="s">
        <v>136</v>
      </c>
      <c r="D142" s="4"/>
      <c r="E142" s="4"/>
      <c r="F142" s="4"/>
    </row>
    <row r="143" spans="1:6" x14ac:dyDescent="0.2">
      <c r="B143" s="3"/>
      <c r="C143" s="4"/>
      <c r="D143" s="4"/>
      <c r="E143" s="4"/>
      <c r="F143" s="4"/>
    </row>
    <row r="144" spans="1:6" x14ac:dyDescent="0.2">
      <c r="B144" s="3"/>
      <c r="C144" s="4"/>
      <c r="D144" s="4"/>
      <c r="E144" s="4"/>
      <c r="F144" s="4"/>
    </row>
    <row r="145" spans="2:6" x14ac:dyDescent="0.2">
      <c r="B145" s="3"/>
      <c r="C145" s="4"/>
      <c r="D145" s="4"/>
      <c r="E145" s="4"/>
      <c r="F145" s="4"/>
    </row>
    <row r="146" spans="2:6" x14ac:dyDescent="0.2">
      <c r="B146" s="3"/>
      <c r="C146" s="4"/>
      <c r="D146" s="4"/>
      <c r="E146" s="4"/>
      <c r="F146" s="4"/>
    </row>
    <row r="147" spans="2:6" x14ac:dyDescent="0.2">
      <c r="B147" s="3"/>
      <c r="C147" s="4"/>
      <c r="D147" s="4"/>
      <c r="E147" s="4"/>
      <c r="F147" s="4"/>
    </row>
    <row r="148" spans="2:6" x14ac:dyDescent="0.2">
      <c r="B148" s="3"/>
      <c r="C148" s="4"/>
      <c r="D148" s="4"/>
      <c r="E148" s="4"/>
      <c r="F148" s="4"/>
    </row>
    <row r="149" spans="2:6" x14ac:dyDescent="0.2">
      <c r="B149" s="3"/>
      <c r="C149" s="4"/>
      <c r="D149" s="4"/>
      <c r="E149" s="4"/>
      <c r="F149" s="4"/>
    </row>
    <row r="150" spans="2:6" x14ac:dyDescent="0.2">
      <c r="B150" s="3"/>
      <c r="C150" s="4"/>
      <c r="D150" s="4"/>
      <c r="E150" s="4"/>
      <c r="F150" s="4"/>
    </row>
    <row r="151" spans="2:6" x14ac:dyDescent="0.2">
      <c r="B151" s="3"/>
      <c r="C151" s="4"/>
      <c r="D151" s="4"/>
      <c r="E151" s="4"/>
      <c r="F151" s="4"/>
    </row>
    <row r="152" spans="2:6" x14ac:dyDescent="0.2">
      <c r="B152" s="3"/>
      <c r="C152" s="4"/>
      <c r="D152" s="4"/>
      <c r="E152" s="4"/>
      <c r="F152" s="4"/>
    </row>
    <row r="153" spans="2:6" x14ac:dyDescent="0.2">
      <c r="B153" s="3"/>
      <c r="C153" s="4"/>
      <c r="D153" s="4"/>
      <c r="E153" s="4"/>
      <c r="F153" s="4"/>
    </row>
    <row r="154" spans="2:6" x14ac:dyDescent="0.2">
      <c r="B154" s="3"/>
      <c r="C154" s="4"/>
      <c r="D154" s="4"/>
      <c r="E154" s="4"/>
      <c r="F154" s="4"/>
    </row>
    <row r="155" spans="2:6" x14ac:dyDescent="0.2">
      <c r="B155" s="3"/>
      <c r="C155" s="4"/>
      <c r="D155" s="4"/>
      <c r="E155" s="4"/>
      <c r="F155" s="4"/>
    </row>
    <row r="156" spans="2:6" x14ac:dyDescent="0.2">
      <c r="B156" s="3"/>
      <c r="C156" s="4"/>
      <c r="D156" s="4"/>
      <c r="E156" s="4"/>
      <c r="F156" s="4"/>
    </row>
    <row r="158" spans="2:6" x14ac:dyDescent="0.2">
      <c r="C158" s="1"/>
      <c r="D158" s="1"/>
      <c r="E158" s="1"/>
      <c r="F158" s="1"/>
    </row>
  </sheetData>
  <mergeCells count="9">
    <mergeCell ref="B7:E7"/>
    <mergeCell ref="B8:D8"/>
    <mergeCell ref="B11:B13"/>
    <mergeCell ref="A11:A13"/>
    <mergeCell ref="D11:F11"/>
    <mergeCell ref="D12:E12"/>
    <mergeCell ref="F12:F13"/>
    <mergeCell ref="C11:C13"/>
    <mergeCell ref="E10:F10"/>
  </mergeCells>
  <phoneticPr fontId="2" type="noConversion"/>
  <pageMargins left="0.74803149606299213" right="0.19685039370078741" top="0.59055118110236227" bottom="0.55118110236220474" header="0.51181102362204722" footer="0.51181102362204722"/>
  <pageSetup paperSize="9" fitToHeight="4" orientation="portrait" r:id="rId1"/>
  <headerFooter alignWithMargins="0"/>
  <ignoredErrors>
    <ignoredError sqref="C138 E47 C74 C120 E122" formula="1"/>
    <ignoredError sqref="A60:A61 A48 A39:A40 A29:A30 A66 A63 A92:A93 A97:A98 A102:A103 A107:A108 A111:A112 A115:A116 A119 A53:A57 A76:A82 F63:IV63 A86 A89 A19:A27 A72:A73 A69 C63" twoDigitTextYear="1"/>
    <ignoredError sqref="C53 C132" evalError="1"/>
    <ignoredError sqref="C111 C73" emptyCellReferenc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bendra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Edita</dc:creator>
  <cp:lastModifiedBy>user</cp:lastModifiedBy>
  <cp:lastPrinted>2015-02-25T10:55:44Z</cp:lastPrinted>
  <dcterms:created xsi:type="dcterms:W3CDTF">2009-01-12T06:33:21Z</dcterms:created>
  <dcterms:modified xsi:type="dcterms:W3CDTF">2015-03-02T12:16:07Z</dcterms:modified>
</cp:coreProperties>
</file>