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V06\Desktop\(3) Funkcinės zonos strategija\(0) Strategija\(0.2.) 2026 m. Keitimas\(3) Tarybų sprendimo projektai 2026\(0) Strategijos pakeitimo projektas+lyg. variantai\"/>
    </mc:Choice>
  </mc:AlternateContent>
  <xr:revisionPtr revIDLastSave="0" documentId="13_ncr:1_{BA459174-2E20-44B1-B81D-44AB0ED1FEF2}" xr6:coauthVersionLast="47" xr6:coauthVersionMax="47" xr10:uidLastSave="{00000000-0000-0000-0000-000000000000}"/>
  <bookViews>
    <workbookView xWindow="-108" yWindow="-108" windowWidth="23256" windowHeight="12456" xr2:uid="{00000000-000D-0000-FFFF-FFFF00000000}"/>
  </bookViews>
  <sheets>
    <sheet name="KRFZ" sheetId="1" r:id="rId1"/>
  </sheets>
  <externalReferences>
    <externalReference r:id="rId2"/>
  </externalReferences>
  <definedNames>
    <definedName name="_Hlk84884998" localSheetId="0">KRFZ!$O$8</definedName>
    <definedName name="_xlnm.Print_Area" localSheetId="0">KRFZ!$A$2:$O$87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7" i="1" l="1"/>
  <c r="I87" i="1"/>
  <c r="K87" i="1"/>
  <c r="J87" i="1"/>
  <c r="H86" i="1"/>
  <c r="I86" i="1"/>
  <c r="J86" i="1"/>
  <c r="K86" i="1"/>
  <c r="H77" i="1"/>
  <c r="H69" i="1"/>
  <c r="J43" i="1"/>
  <c r="K43" i="1"/>
  <c r="I43" i="1"/>
  <c r="H41" i="1"/>
  <c r="H37" i="1"/>
  <c r="I32" i="1"/>
  <c r="J32" i="1"/>
  <c r="K32" i="1"/>
  <c r="H22" i="1"/>
  <c r="K74" i="1"/>
  <c r="I74" i="1"/>
  <c r="H39" i="1" l="1"/>
  <c r="H43" i="1" s="1"/>
  <c r="H17" i="1"/>
  <c r="H50" i="1" l="1"/>
  <c r="H15" i="1"/>
  <c r="J83" i="1" l="1"/>
  <c r="H20" i="1" l="1"/>
  <c r="H52" i="1" l="1"/>
  <c r="H24" i="1" l="1"/>
  <c r="H83" i="1" l="1"/>
  <c r="H26" i="1" l="1"/>
  <c r="H32" i="1" s="1"/>
  <c r="H66" i="1" l="1"/>
  <c r="H63" i="1"/>
  <c r="H60" i="1"/>
  <c r="H57" i="1" l="1"/>
  <c r="H74" i="1"/>
  <c r="H81" i="1"/>
</calcChain>
</file>

<file path=xl/sharedStrings.xml><?xml version="1.0" encoding="utf-8"?>
<sst xmlns="http://schemas.openxmlformats.org/spreadsheetml/2006/main" count="347" uniqueCount="155">
  <si>
    <t>Eil. Nr.</t>
  </si>
  <si>
    <t>Planuojamo veiksmo pavadinimas</t>
  </si>
  <si>
    <t>Planuojamo veiksmo aprašymas</t>
  </si>
  <si>
    <t>Veiksmo pobūdis (investicinis (I) arba neinvesticinis (NI))</t>
  </si>
  <si>
    <t>Institucijos (įstaigos) (veiksmo vykdytojo ir partnerių) pavadinimas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</si>
  <si>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</si>
  <si>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</si>
  <si>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</si>
  <si>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</si>
  <si>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</si>
  <si>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</si>
  <si>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</si>
  <si>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</si>
  <si>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</si>
  <si>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</si>
  <si>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</si>
  <si>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</si>
  <si>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</si>
  <si>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</si>
  <si>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</si>
  <si>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</si>
  <si>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</si>
  <si>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</si>
  <si>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</si>
  <si>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</si>
  <si>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</si>
  <si>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</si>
  <si>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</si>
  <si>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</si>
  <si>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</si>
  <si>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</si>
  <si>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</si>
  <si>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</si>
  <si>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</si>
  <si>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</si>
  <si>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</si>
  <si>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</si>
  <si>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</si>
  <si>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</si>
  <si>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</si>
  <si>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</si>
  <si>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</si>
  <si>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</si>
  <si>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</si>
  <si>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</si>
  <si>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</si>
  <si>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</si>
  <si>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</si>
  <si>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</si>
  <si>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</si>
  <si>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</si>
  <si>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</si>
  <si>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</si>
  <si>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</si>
  <si>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</si>
  <si>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</si>
  <si>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</si>
  <si>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</si>
  <si>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</si>
  <si>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</si>
  <si>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</si>
  <si>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</si>
  <si>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</si>
  <si>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</si>
  <si>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</si>
  <si>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</si>
  <si>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</si>
  <si>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</si>
  <si>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</si>
  <si>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</si>
  <si>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</si>
  <si>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</si>
  <si>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</si>
  <si>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</si>
  <si>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</si>
  <si>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</si>
  <si>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</si>
  <si>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</si>
  <si>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</si>
  <si>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</si>
  <si>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</si>
  <si>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</si>
  <si>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</si>
  <si>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</si>
  <si>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</si>
  <si>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</si>
  <si>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</si>
  <si>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</si>
  <si>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</si>
  <si>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</si>
  <si>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</si>
  <si>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</si>
  <si>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</si>
  <si>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</si>
  <si>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</si>
  <si>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</si>
  <si>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</si>
  <si>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</si>
  <si>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Įrengti Šventosios jūrų uoste (objekto adresas:  Prieplaukos g. 26, Palanga) pakrančių turizmo vystymui būtiną viešąją turizmo infrastruktūrą (bangolaužius-molus (~ 643 m ilgio pietinis ir ~ 438 m ilgio šiaurinis) su prieplaukomis).</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</si>
  <si>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</si>
  <si>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</si>
  <si>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</si>
  <si>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</si>
  <si>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</si>
  <si>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</si>
  <si>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</si>
  <si>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</si>
  <si>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</si>
  <si>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</si>
  <si>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</si>
  <si>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</si>
  <si>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</si>
  <si>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</si>
  <si>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</si>
  <si>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</si>
  <si>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</si>
  <si>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</si>
  <si>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</si>
  <si>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</si>
  <si>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</si>
  <si>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</si>
  <si>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</si>
  <si>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</si>
  <si>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</si>
  <si>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</si>
  <si>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</si>
  <si>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</si>
  <si>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</si>
  <si>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</si>
  <si>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</si>
  <si>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</si>
  <si>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</si>
  <si>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</si>
  <si>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</si>
  <si>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</si>
  <si>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</si>
  <si>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</si>
  <si>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</si>
  <si>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</si>
  <si>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</si>
  <si>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</si>
  <si>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</si>
  <si>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</si>
  <si>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</si>
  <si>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</si>
  <si>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t>2023–2029 metų Klaipėdos regiono funkcinės zonos strategijos
2 priedas</t>
  </si>
  <si>
    <t>Įgyvendinimo terminai 
(metais ir ketvirčiais)</t>
  </si>
  <si>
    <t>P -Dviračiams skirta infrastruktūra, kuriai suteikta parama, km</t>
  </si>
  <si>
    <t xml:space="preserve">R - Dviračiams skirtos infrastruktūros metinis naudotojų skaičius </t>
  </si>
  <si>
    <t>Projektas</t>
  </si>
  <si>
    <t xml:space="preserve">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 taip pat įrengiant keleivių ir lankytojų aptarnavimo infrastruktūrą bei sudarant sąlygas pakrančių turizmo srautų aptarnavimui ir valdymui (įrengiant laukimo patalpas, bilietų ir informacijos sistemas, sanitarines patalpas, dviračių ir bagažo saugojimo vietas). </t>
  </si>
  <si>
    <t>Priimti savivaldybių tarybų sprendimus dėl turto investavimo, dalininko teisių priėmimo ir įgyvendinimo viešojoje įstaigoje Klaipėdos krašto buriavimo sporto mokykla „Žiemys“, siekiant užtikrinti pakrančių turizmo infrastruktūros panaudojimą jūrinio buriavimo gebėjimų didinimui.</t>
  </si>
  <si>
    <t>P - VšĮ Klaipėdos krašto buriavimo sporto mokyklos „Žiemys“ dalininkų skaičius</t>
  </si>
  <si>
    <r>
      <t>Pritaikyti lankymui Kretingos dvaro parko (kultūros objektas) ir Akmenos upės (gamtos objektas) Kretingos mieste pakrantę:
1) Įrengti pėsčiųjų taką, sujungsiantį Kretingos dvaro parką su Kretingos miesto centrinėje dalyje esančiu Žuvinės tiltu palei Akmenos upės pakrantę.
2) Įrengti apšvietimą dvaro parko teritorijoje (apšviesti parko takus, rūmų fasadą, apžvalgos aikštelę ir krioklį, skulptūras) bei apšviesti įrengtą naują taką nuo Kretingos dvaro parko palei Akmenos upės krantinę.
3) Įrengti pėsčiųjų, dviračių takus, poilsio zoną ir kitą mažąją infrastruktūrą Akmenos upės pakrantėje.</t>
    </r>
    <r>
      <rPr>
        <sz val="11"/>
        <color rgb="FFFF0000"/>
        <rFont val="Times New Roman"/>
        <family val="1"/>
        <charset val="186"/>
      </rPr>
      <t xml:space="preserve"> </t>
    </r>
  </si>
  <si>
    <t>2027 m. II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</si>
</sst>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 numFmtId="169" formatCode="#,##0_ ;\-#,##0\ "/>
    <numFmt numFmtId="170" formatCode="_-* #,##0.000_-;\-* #,##0.000_-;_-* &quot;-&quot;??_-;_-@_-"/>
  </numFmts>
  <fonts count="25"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family val="2"/>
      <charset val="186"/>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
      <sz val="11"/>
      <color rgb="FFFF0000"/>
      <name val="Times New Roman"/>
      <family val="1"/>
      <charset val="186"/>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
      <patternFill patternType="solid">
        <fgColor theme="6" tint="0.79998168889431442"/>
        <bgColor indexed="64"/>
      </patternFill>
    </fill>
  </fills>
  <borders count="38">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
      <left/>
      <right style="thin">
        <color auto="1"/>
      </right>
      <top/>
      <bottom/>
      <diagonal/>
    </border>
    <border>
      <left/>
      <right style="thin">
        <color indexed="64"/>
      </right>
      <top style="thin">
        <color indexed="64"/>
      </top>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338">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0" fontId="3" fillId="0" borderId="19" xfId="0" applyFont="1" applyBorder="1" applyAlignment="1">
      <alignment vertical="top" wrapText="1"/>
    </xf>
    <xf numFmtId="4" fontId="9" fillId="0" borderId="20" xfId="0" applyNumberFormat="1" applyFont="1" applyBorder="1" applyAlignment="1">
      <alignment horizontal="center" vertical="top" wrapText="1"/>
    </xf>
    <xf numFmtId="0" fontId="13" fillId="0" borderId="18" xfId="0" applyFont="1" applyBorder="1" applyAlignment="1">
      <alignment horizontal="right" vertical="top" wrapText="1"/>
    </xf>
    <xf numFmtId="0" fontId="13" fillId="0" borderId="11" xfId="0" applyFont="1" applyBorder="1" applyAlignment="1">
      <alignment horizontal="center" vertical="top" wrapText="1"/>
    </xf>
    <xf numFmtId="167" fontId="13" fillId="0" borderId="18" xfId="3" applyNumberFormat="1" applyFont="1" applyBorder="1" applyAlignment="1">
      <alignment horizontal="center" vertical="top" wrapText="1"/>
    </xf>
    <xf numFmtId="4" fontId="9" fillId="0" borderId="25" xfId="0" applyNumberFormat="1" applyFont="1" applyBorder="1" applyAlignment="1">
      <alignment horizontal="center" vertical="top" wrapText="1"/>
    </xf>
    <xf numFmtId="4" fontId="9" fillId="0" borderId="31" xfId="0" applyNumberFormat="1" applyFont="1" applyBorder="1" applyAlignment="1">
      <alignment horizontal="center" vertical="top" wrapText="1"/>
    </xf>
    <xf numFmtId="0" fontId="3" fillId="0" borderId="36" xfId="0" applyFont="1" applyBorder="1" applyAlignment="1">
      <alignment horizontal="center" vertical="top" wrapText="1"/>
    </xf>
    <xf numFmtId="0" fontId="3" fillId="0" borderId="36" xfId="0" applyFont="1" applyBorder="1" applyAlignment="1">
      <alignment vertical="top" wrapText="1"/>
    </xf>
    <xf numFmtId="0" fontId="3" fillId="4" borderId="10" xfId="0" applyFont="1" applyFill="1" applyBorder="1" applyAlignment="1">
      <alignment horizontal="center" vertical="top" wrapText="1"/>
    </xf>
    <xf numFmtId="0" fontId="13" fillId="3" borderId="33" xfId="0" applyFont="1" applyFill="1" applyBorder="1" applyAlignment="1">
      <alignment horizontal="right" vertical="top" wrapText="1"/>
    </xf>
    <xf numFmtId="0" fontId="3" fillId="3" borderId="15" xfId="0" applyFont="1" applyFill="1" applyBorder="1" applyAlignment="1">
      <alignment vertical="top" wrapText="1"/>
    </xf>
    <xf numFmtId="0" fontId="3" fillId="3" borderId="16" xfId="0" applyFont="1" applyFill="1" applyBorder="1" applyAlignment="1">
      <alignment horizontal="center" vertical="top" wrapText="1"/>
    </xf>
    <xf numFmtId="0" fontId="5" fillId="0" borderId="0" xfId="0" applyFont="1" applyAlignment="1">
      <alignment horizontal="left" vertical="top" wrapText="1"/>
    </xf>
    <xf numFmtId="0" fontId="3" fillId="0" borderId="8" xfId="0" applyFont="1" applyBorder="1" applyAlignment="1">
      <alignment horizontal="left" vertical="top" wrapText="1"/>
    </xf>
    <xf numFmtId="0" fontId="3" fillId="0" borderId="8" xfId="0" applyFont="1" applyBorder="1" applyAlignment="1">
      <alignment horizontal="right" vertical="top" wrapText="1"/>
    </xf>
    <xf numFmtId="167" fontId="3" fillId="0" borderId="8" xfId="3" applyNumberFormat="1" applyFont="1" applyBorder="1" applyAlignment="1">
      <alignment horizontal="center" vertical="top" wrapText="1"/>
    </xf>
    <xf numFmtId="0" fontId="5" fillId="0" borderId="9" xfId="0"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Border="1" applyAlignment="1">
      <alignment horizontal="center" wrapText="1"/>
    </xf>
    <xf numFmtId="43" fontId="3" fillId="0" borderId="0" xfId="0" applyNumberFormat="1" applyFont="1"/>
    <xf numFmtId="0" fontId="5" fillId="0" borderId="19" xfId="0" applyFont="1" applyBorder="1" applyAlignment="1">
      <alignment horizontal="left" vertical="top" wrapText="1"/>
    </xf>
    <xf numFmtId="0" fontId="3" fillId="0" borderId="20" xfId="0" applyFont="1" applyBorder="1" applyAlignment="1">
      <alignment horizontal="center" wrapText="1"/>
    </xf>
    <xf numFmtId="4" fontId="3" fillId="0" borderId="28" xfId="0" applyNumberFormat="1" applyFont="1" applyBorder="1" applyAlignment="1">
      <alignment horizontal="center" vertical="top" wrapText="1"/>
    </xf>
    <xf numFmtId="167" fontId="3" fillId="0" borderId="0" xfId="0" applyNumberFormat="1" applyFont="1"/>
    <xf numFmtId="0" fontId="23" fillId="3" borderId="4" xfId="0" applyFont="1" applyFill="1" applyBorder="1" applyAlignment="1">
      <alignment horizontal="center" vertical="top" wrapText="1"/>
    </xf>
    <xf numFmtId="0" fontId="13" fillId="3" borderId="0" xfId="0" applyFont="1" applyFill="1" applyAlignment="1">
      <alignment horizontal="left" vertical="top" wrapText="1"/>
    </xf>
    <xf numFmtId="0" fontId="21" fillId="3" borderId="12" xfId="0" applyFont="1" applyFill="1" applyBorder="1" applyAlignment="1">
      <alignment horizontal="center" vertical="top" wrapText="1"/>
    </xf>
    <xf numFmtId="0" fontId="23" fillId="3" borderId="16" xfId="0" applyFont="1" applyFill="1" applyBorder="1" applyAlignment="1">
      <alignment horizontal="left" vertical="top" wrapText="1"/>
    </xf>
    <xf numFmtId="3" fontId="23" fillId="3" borderId="0" xfId="0" applyNumberFormat="1" applyFont="1" applyFill="1" applyAlignment="1">
      <alignment horizontal="right" vertical="top" wrapText="1"/>
    </xf>
    <xf numFmtId="167" fontId="23" fillId="3" borderId="4" xfId="3" applyNumberFormat="1" applyFont="1" applyFill="1" applyBorder="1" applyAlignment="1">
      <alignment horizontal="center" vertical="top" wrapText="1"/>
    </xf>
    <xf numFmtId="0" fontId="23" fillId="3" borderId="37" xfId="0" applyFont="1" applyFill="1" applyBorder="1" applyAlignment="1">
      <alignment horizontal="left" vertical="top" wrapText="1"/>
    </xf>
    <xf numFmtId="0" fontId="23" fillId="3" borderId="11" xfId="0" applyFont="1" applyFill="1" applyBorder="1" applyAlignment="1">
      <alignment horizontal="right" vertical="top" wrapText="1"/>
    </xf>
    <xf numFmtId="167" fontId="21" fillId="3" borderId="11" xfId="3" applyNumberFormat="1" applyFont="1" applyFill="1" applyBorder="1" applyAlignment="1">
      <alignment horizontal="center" vertical="top" wrapText="1"/>
    </xf>
    <xf numFmtId="167" fontId="23" fillId="3" borderId="4" xfId="3" applyNumberFormat="1" applyFont="1" applyFill="1" applyBorder="1" applyAlignment="1">
      <alignment horizontal="right" vertical="top" wrapText="1"/>
    </xf>
    <xf numFmtId="0" fontId="23" fillId="3" borderId="9" xfId="0" applyFont="1" applyFill="1" applyBorder="1" applyAlignment="1">
      <alignment horizontal="left" vertical="top" wrapText="1"/>
    </xf>
    <xf numFmtId="170" fontId="21" fillId="3" borderId="11" xfId="3" applyNumberFormat="1" applyFont="1" applyFill="1" applyBorder="1" applyAlignment="1">
      <alignment horizontal="center" vertical="top" wrapText="1"/>
    </xf>
    <xf numFmtId="0" fontId="21" fillId="3" borderId="4" xfId="0" applyFont="1" applyFill="1" applyBorder="1" applyAlignment="1">
      <alignment horizontal="center" vertical="top" wrapText="1"/>
    </xf>
    <xf numFmtId="0" fontId="23" fillId="3" borderId="10" xfId="0" applyFont="1" applyFill="1" applyBorder="1" applyAlignment="1">
      <alignment horizontal="left" vertical="top" wrapText="1"/>
    </xf>
    <xf numFmtId="0" fontId="23" fillId="3" borderId="18" xfId="0" applyFont="1" applyFill="1" applyBorder="1" applyAlignment="1">
      <alignment vertical="top" wrapText="1"/>
    </xf>
    <xf numFmtId="0" fontId="21" fillId="3" borderId="18" xfId="0" applyFont="1" applyFill="1" applyBorder="1" applyAlignment="1">
      <alignment horizontal="center" vertical="top" wrapText="1"/>
    </xf>
    <xf numFmtId="0" fontId="23" fillId="3" borderId="11" xfId="0" applyFont="1" applyFill="1" applyBorder="1" applyAlignment="1">
      <alignment horizontal="left" vertical="top" wrapText="1"/>
    </xf>
    <xf numFmtId="43" fontId="23" fillId="3" borderId="11" xfId="3" applyFont="1" applyFill="1" applyBorder="1" applyAlignment="1">
      <alignment horizontal="center" vertical="top" wrapText="1"/>
    </xf>
    <xf numFmtId="0" fontId="23" fillId="3" borderId="9" xfId="0" applyFont="1" applyFill="1" applyBorder="1" applyAlignment="1">
      <alignment horizontal="right" vertical="top" wrapText="1"/>
    </xf>
    <xf numFmtId="169" fontId="23" fillId="3" borderId="9" xfId="3" applyNumberFormat="1" applyFont="1" applyFill="1" applyBorder="1" applyAlignment="1">
      <alignment horizontal="right" vertical="top" wrapText="1"/>
    </xf>
    <xf numFmtId="0" fontId="23" fillId="3" borderId="8" xfId="0" applyFont="1" applyFill="1" applyBorder="1" applyAlignment="1">
      <alignment horizontal="center" vertical="top" wrapText="1"/>
    </xf>
    <xf numFmtId="0" fontId="21" fillId="3" borderId="8" xfId="0" applyFont="1" applyFill="1" applyBorder="1" applyAlignment="1">
      <alignment horizontal="center" vertical="top" wrapText="1"/>
    </xf>
    <xf numFmtId="43" fontId="21" fillId="3" borderId="8" xfId="3" applyFont="1" applyFill="1" applyBorder="1" applyAlignment="1">
      <alignment horizontal="center" vertical="top" wrapText="1"/>
    </xf>
    <xf numFmtId="43" fontId="23" fillId="3" borderId="8" xfId="3" applyFont="1" applyFill="1" applyBorder="1" applyAlignment="1">
      <alignment horizontal="center" vertical="top" wrapText="1"/>
    </xf>
    <xf numFmtId="43" fontId="14" fillId="5" borderId="10" xfId="3" applyFont="1" applyFill="1" applyBorder="1" applyAlignment="1">
      <alignment horizontal="right" vertical="center" wrapText="1"/>
    </xf>
    <xf numFmtId="43" fontId="18" fillId="8" borderId="9" xfId="3" applyFont="1" applyFill="1" applyBorder="1" applyAlignment="1">
      <alignment horizontal="center" vertical="top" wrapText="1"/>
    </xf>
    <xf numFmtId="43" fontId="14" fillId="5" borderId="10" xfId="3" applyFont="1" applyFill="1" applyBorder="1" applyAlignment="1">
      <alignment horizontal="center" vertical="center" wrapText="1"/>
    </xf>
    <xf numFmtId="0" fontId="21" fillId="3" borderId="10" xfId="0" applyFont="1" applyFill="1" applyBorder="1" applyAlignment="1">
      <alignment horizontal="right" vertical="top" wrapText="1"/>
    </xf>
    <xf numFmtId="0" fontId="21" fillId="3" borderId="10" xfId="3" applyNumberFormat="1" applyFont="1" applyFill="1" applyBorder="1" applyAlignment="1">
      <alignment horizontal="right" vertical="top"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23" fillId="3" borderId="18" xfId="0" applyFont="1" applyFill="1" applyBorder="1" applyAlignment="1">
      <alignment horizontal="left" vertical="top" wrapText="1"/>
    </xf>
    <xf numFmtId="0" fontId="23" fillId="3" borderId="20" xfId="0" applyFont="1" applyFill="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13" fillId="0" borderId="4" xfId="0" applyFont="1" applyBorder="1" applyAlignment="1">
      <alignment horizontal="left" vertical="top" wrapText="1"/>
    </xf>
    <xf numFmtId="0" fontId="13" fillId="0" borderId="9" xfId="0" applyFont="1" applyBorder="1" applyAlignment="1">
      <alignment horizontal="left" vertical="top" wrapText="1"/>
    </xf>
    <xf numFmtId="0" fontId="5"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20" fillId="0" borderId="0" xfId="0" applyFont="1" applyAlignment="1">
      <alignment horizontal="left" vertical="top"/>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23" fillId="3" borderId="13" xfId="0" applyFont="1" applyFill="1" applyBorder="1" applyAlignment="1">
      <alignment horizontal="left" vertical="top" wrapText="1"/>
    </xf>
    <xf numFmtId="0" fontId="23" fillId="3" borderId="0" xfId="0" applyFont="1" applyFill="1" applyAlignment="1">
      <alignment horizontal="left" vertical="top" wrapText="1"/>
    </xf>
  </cellXfs>
  <cellStyles count="4">
    <cellStyle name="Comma" xfId="3" builtinId="3"/>
    <cellStyle name="Normal" xfId="0" builtinId="0"/>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Pletra_AS/Desktop/Klaip&#279;dos%20regiono%20FZ_02-20.xlsx" TargetMode="External"/><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8"/>
  <sheetViews>
    <sheetView tabSelected="1" zoomScale="80" zoomScaleNormal="80" workbookViewId="0">
      <selection activeCell="O49" sqref="O49"/>
    </sheetView>
  </sheetViews>
  <sheetFormatPr defaultColWidth="14.44140625" defaultRowHeight="15" customHeight="1" x14ac:dyDescent="0.3"/>
  <cols>
    <col min="1" max="1" width="6.88671875" customWidth="1"/>
    <col min="2" max="2" width="31.88671875" customWidth="1"/>
    <col min="3" max="3" width="52" customWidth="1"/>
    <col min="4" max="4" width="12.109375" customWidth="1"/>
    <col min="5" max="5" width="16.44140625" customWidth="1"/>
    <col min="6" max="6" width="17.5546875" customWidth="1"/>
    <col min="7" max="7" width="17.44140625" customWidth="1"/>
    <col min="8" max="8" width="17" customWidth="1"/>
    <col min="9" max="9" width="17.88671875" bestFit="1" customWidth="1"/>
    <col min="10" max="10" width="18.88671875" style="5" customWidth="1"/>
    <col min="11" max="11" width="16.109375" bestFit="1" customWidth="1"/>
    <col min="12" max="12" width="14.6640625" customWidth="1"/>
    <col min="13" max="14" width="12.109375" customWidth="1"/>
    <col min="15" max="15" width="15.5546875" customWidth="1"/>
    <col min="16" max="16" width="17.109375" style="12" customWidth="1"/>
    <col min="17" max="17" width="15.6640625" customWidth="1"/>
    <col min="18" max="26" width="8.88671875" customWidth="1"/>
  </cols>
  <sheetData>
    <row r="1" spans="1:26" ht="31.5" customHeight="1" x14ac:dyDescent="0.3">
      <c r="M1" s="316" t="s">
        <v>149</v>
      </c>
      <c r="N1" s="316"/>
      <c r="O1" s="316"/>
    </row>
    <row r="2" spans="1:26" ht="54" customHeight="1" x14ac:dyDescent="0.3">
      <c r="A2" s="1"/>
      <c r="B2" s="1"/>
      <c r="C2" s="1"/>
      <c r="D2" s="1"/>
      <c r="E2" s="1"/>
      <c r="F2" s="1"/>
      <c r="G2" s="1"/>
      <c r="H2" s="1"/>
      <c r="I2" s="1"/>
      <c r="J2" s="4"/>
      <c r="K2" s="1"/>
      <c r="L2" s="1"/>
      <c r="M2" s="296" t="s">
        <v>145</v>
      </c>
      <c r="N2" s="297"/>
      <c r="O2" s="297"/>
      <c r="P2" s="8"/>
      <c r="Q2" s="1"/>
      <c r="R2" s="1"/>
      <c r="S2" s="1"/>
      <c r="T2" s="1"/>
      <c r="U2" s="1"/>
      <c r="V2" s="1"/>
      <c r="W2" s="1"/>
      <c r="X2" s="1"/>
      <c r="Y2" s="1"/>
      <c r="Z2" s="1"/>
    </row>
    <row r="3" spans="1:26" ht="29.25" customHeight="1" x14ac:dyDescent="0.3">
      <c r="A3" s="298" t="s">
        <v>120</v>
      </c>
      <c r="B3" s="299"/>
      <c r="C3" s="299"/>
      <c r="D3" s="299"/>
      <c r="E3" s="299"/>
      <c r="F3" s="299"/>
      <c r="G3" s="299"/>
      <c r="H3" s="299"/>
      <c r="I3" s="299"/>
      <c r="J3" s="299"/>
      <c r="K3" s="299"/>
      <c r="L3" s="299"/>
      <c r="M3" s="299"/>
      <c r="N3" s="299"/>
      <c r="O3" s="299"/>
      <c r="P3" s="8"/>
      <c r="Q3" s="1"/>
      <c r="R3" s="1"/>
      <c r="S3" s="1"/>
      <c r="T3" s="1"/>
      <c r="U3" s="1"/>
      <c r="V3" s="1"/>
      <c r="W3" s="1"/>
      <c r="X3" s="1"/>
      <c r="Y3" s="1"/>
      <c r="Z3" s="1"/>
    </row>
    <row r="4" spans="1:26" ht="13.5" customHeight="1" x14ac:dyDescent="0.3">
      <c r="A4" s="300"/>
      <c r="B4" s="301"/>
      <c r="C4" s="301"/>
      <c r="D4" s="301"/>
      <c r="E4" s="301"/>
      <c r="F4" s="301"/>
      <c r="G4" s="301"/>
      <c r="H4" s="301"/>
      <c r="I4" s="301"/>
      <c r="J4" s="301"/>
      <c r="K4" s="301"/>
      <c r="L4" s="301"/>
      <c r="M4" s="301"/>
      <c r="N4" s="301"/>
      <c r="O4" s="302"/>
      <c r="P4" s="8"/>
      <c r="Q4" s="1"/>
      <c r="R4" s="1"/>
      <c r="S4" s="1"/>
      <c r="T4" s="1"/>
      <c r="U4" s="1"/>
      <c r="V4" s="1"/>
      <c r="W4" s="1"/>
      <c r="X4" s="1"/>
      <c r="Y4" s="1"/>
      <c r="Z4" s="1"/>
    </row>
    <row r="5" spans="1:26" ht="33" customHeight="1" x14ac:dyDescent="0.3">
      <c r="A5" s="303" t="s">
        <v>0</v>
      </c>
      <c r="B5" s="303" t="s">
        <v>1</v>
      </c>
      <c r="C5" s="303" t="s">
        <v>2</v>
      </c>
      <c r="D5" s="303" t="s">
        <v>3</v>
      </c>
      <c r="E5" s="303" t="s">
        <v>4</v>
      </c>
      <c r="F5" s="313" t="s">
        <v>146</v>
      </c>
      <c r="G5" s="314"/>
      <c r="H5" s="313" t="s">
        <v>5</v>
      </c>
      <c r="I5" s="315"/>
      <c r="J5" s="315"/>
      <c r="K5" s="314"/>
      <c r="L5" s="313" t="s">
        <v>6</v>
      </c>
      <c r="M5" s="315"/>
      <c r="N5" s="314"/>
      <c r="O5" s="303" t="s">
        <v>7</v>
      </c>
      <c r="P5" s="8"/>
      <c r="Q5" s="1"/>
      <c r="R5" s="1"/>
      <c r="S5" s="1"/>
      <c r="T5" s="1"/>
      <c r="U5" s="1"/>
      <c r="V5" s="1"/>
      <c r="W5" s="1"/>
      <c r="X5" s="1"/>
      <c r="Y5" s="1"/>
      <c r="Z5" s="1"/>
    </row>
    <row r="6" spans="1:26" ht="13.5" customHeight="1" x14ac:dyDescent="0.3">
      <c r="A6" s="304"/>
      <c r="B6" s="304"/>
      <c r="C6" s="304"/>
      <c r="D6" s="304"/>
      <c r="E6" s="304"/>
      <c r="F6" s="303" t="s">
        <v>8</v>
      </c>
      <c r="G6" s="303" t="s">
        <v>9</v>
      </c>
      <c r="H6" s="303" t="s">
        <v>10</v>
      </c>
      <c r="I6" s="313" t="s">
        <v>11</v>
      </c>
      <c r="J6" s="315"/>
      <c r="K6" s="314"/>
      <c r="L6" s="303" t="s">
        <v>41</v>
      </c>
      <c r="M6" s="303" t="s">
        <v>12</v>
      </c>
      <c r="N6" s="303" t="s">
        <v>13</v>
      </c>
      <c r="O6" s="304"/>
      <c r="P6" s="8"/>
      <c r="Q6" s="1"/>
      <c r="R6" s="1"/>
      <c r="S6" s="1"/>
      <c r="T6" s="1"/>
      <c r="U6" s="1"/>
      <c r="V6" s="1"/>
      <c r="W6" s="1"/>
      <c r="X6" s="1"/>
      <c r="Y6" s="1"/>
      <c r="Z6" s="1"/>
    </row>
    <row r="7" spans="1:26" ht="69" x14ac:dyDescent="0.3">
      <c r="A7" s="305"/>
      <c r="B7" s="305"/>
      <c r="C7" s="305"/>
      <c r="D7" s="305"/>
      <c r="E7" s="305"/>
      <c r="F7" s="305"/>
      <c r="G7" s="305"/>
      <c r="H7" s="305"/>
      <c r="I7" s="87" t="s">
        <v>14</v>
      </c>
      <c r="J7" s="88" t="s">
        <v>15</v>
      </c>
      <c r="K7" s="87" t="s">
        <v>16</v>
      </c>
      <c r="L7" s="305"/>
      <c r="M7" s="305"/>
      <c r="N7" s="305"/>
      <c r="O7" s="305"/>
      <c r="P7" s="8"/>
      <c r="Q7" s="1"/>
      <c r="R7" s="1"/>
      <c r="S7" s="1"/>
      <c r="T7" s="1"/>
      <c r="U7" s="1"/>
      <c r="V7" s="1"/>
      <c r="W7" s="1"/>
      <c r="X7" s="1"/>
      <c r="Y7" s="1"/>
      <c r="Z7" s="1"/>
    </row>
    <row r="8" spans="1:26" ht="13.5" customHeight="1" x14ac:dyDescent="0.3">
      <c r="A8" s="89">
        <v>1</v>
      </c>
      <c r="B8" s="89">
        <v>2</v>
      </c>
      <c r="C8" s="89">
        <v>3</v>
      </c>
      <c r="D8" s="89">
        <v>4</v>
      </c>
      <c r="E8" s="89">
        <v>5</v>
      </c>
      <c r="F8" s="89">
        <v>6</v>
      </c>
      <c r="G8" s="89">
        <v>7</v>
      </c>
      <c r="H8" s="89">
        <v>8</v>
      </c>
      <c r="I8" s="89">
        <v>9</v>
      </c>
      <c r="J8" s="90">
        <v>10</v>
      </c>
      <c r="K8" s="89">
        <v>11</v>
      </c>
      <c r="L8" s="89">
        <v>12</v>
      </c>
      <c r="M8" s="89">
        <v>13</v>
      </c>
      <c r="N8" s="89">
        <v>14</v>
      </c>
      <c r="O8" s="89">
        <v>15</v>
      </c>
      <c r="P8" s="8"/>
      <c r="Q8" s="1"/>
      <c r="R8" s="1"/>
      <c r="S8" s="1"/>
      <c r="T8" s="1"/>
      <c r="U8" s="1"/>
      <c r="V8" s="1"/>
      <c r="W8" s="1"/>
      <c r="X8" s="1"/>
      <c r="Y8" s="1"/>
      <c r="Z8" s="1"/>
    </row>
    <row r="9" spans="1:26" ht="13.5" customHeight="1" x14ac:dyDescent="0.3">
      <c r="A9" s="329" t="s">
        <v>17</v>
      </c>
      <c r="B9" s="330"/>
      <c r="C9" s="330"/>
      <c r="D9" s="330"/>
      <c r="E9" s="330"/>
      <c r="F9" s="330"/>
      <c r="G9" s="330"/>
      <c r="H9" s="330"/>
      <c r="I9" s="330"/>
      <c r="J9" s="330"/>
      <c r="K9" s="330"/>
      <c r="L9" s="330"/>
      <c r="M9" s="330"/>
      <c r="N9" s="330"/>
      <c r="O9" s="331"/>
      <c r="P9" s="8"/>
      <c r="Q9" s="1"/>
      <c r="R9" s="1"/>
      <c r="S9" s="1"/>
      <c r="T9" s="1"/>
      <c r="U9" s="1"/>
      <c r="V9" s="1"/>
      <c r="W9" s="1"/>
      <c r="X9" s="1"/>
      <c r="Y9" s="1"/>
      <c r="Z9" s="1"/>
    </row>
    <row r="10" spans="1:26" ht="14.4" x14ac:dyDescent="0.3">
      <c r="A10" s="332" t="s">
        <v>43</v>
      </c>
      <c r="B10" s="330"/>
      <c r="C10" s="330"/>
      <c r="D10" s="330"/>
      <c r="E10" s="330"/>
      <c r="F10" s="330"/>
      <c r="G10" s="330"/>
      <c r="H10" s="330"/>
      <c r="I10" s="330"/>
      <c r="J10" s="330"/>
      <c r="K10" s="330"/>
      <c r="L10" s="330"/>
      <c r="M10" s="330"/>
      <c r="N10" s="330"/>
      <c r="O10" s="331"/>
      <c r="P10" s="8"/>
      <c r="Q10" s="1"/>
      <c r="R10" s="1"/>
      <c r="S10" s="1"/>
      <c r="T10" s="1"/>
      <c r="U10" s="1"/>
      <c r="V10" s="1"/>
      <c r="W10" s="1"/>
      <c r="X10" s="1"/>
      <c r="Y10" s="1"/>
      <c r="Z10" s="1"/>
    </row>
    <row r="11" spans="1:26" ht="13.5" customHeight="1" x14ac:dyDescent="0.3">
      <c r="A11" s="308" t="s">
        <v>18</v>
      </c>
      <c r="B11" s="333"/>
      <c r="C11" s="333"/>
      <c r="D11" s="333"/>
      <c r="E11" s="333"/>
      <c r="F11" s="333"/>
      <c r="G11" s="333"/>
      <c r="H11" s="333"/>
      <c r="I11" s="333"/>
      <c r="J11" s="333"/>
      <c r="K11" s="333"/>
      <c r="L11" s="333"/>
      <c r="M11" s="333"/>
      <c r="N11" s="333"/>
      <c r="O11" s="334"/>
      <c r="P11" s="8"/>
      <c r="Q11" s="1"/>
      <c r="R11" s="1"/>
      <c r="S11" s="1"/>
      <c r="T11" s="1"/>
      <c r="U11" s="1"/>
      <c r="V11" s="1"/>
      <c r="W11" s="1"/>
      <c r="X11" s="1"/>
      <c r="Y11" s="1"/>
      <c r="Z11" s="1"/>
    </row>
    <row r="12" spans="1:26" ht="15.9" customHeight="1" x14ac:dyDescent="0.3">
      <c r="A12" s="335" t="s">
        <v>45</v>
      </c>
      <c r="B12" s="333"/>
      <c r="C12" s="333"/>
      <c r="D12" s="333"/>
      <c r="E12" s="333"/>
      <c r="F12" s="333"/>
      <c r="G12" s="333"/>
      <c r="H12" s="333"/>
      <c r="I12" s="333"/>
      <c r="J12" s="333"/>
      <c r="K12" s="333"/>
      <c r="L12" s="333"/>
      <c r="M12" s="333"/>
      <c r="N12" s="333"/>
      <c r="O12" s="334"/>
      <c r="P12" s="8"/>
      <c r="Q12" s="1"/>
      <c r="R12" s="1"/>
      <c r="S12" s="1"/>
      <c r="T12" s="1"/>
      <c r="U12" s="1"/>
      <c r="V12" s="1"/>
      <c r="W12" s="1"/>
      <c r="X12" s="1"/>
      <c r="Y12" s="1"/>
      <c r="Z12" s="1"/>
    </row>
    <row r="13" spans="1:26" ht="114" customHeight="1" x14ac:dyDescent="0.3">
      <c r="A13" s="51" t="s">
        <v>44</v>
      </c>
      <c r="B13" s="51" t="s">
        <v>121</v>
      </c>
      <c r="C13" s="51" t="s">
        <v>95</v>
      </c>
      <c r="D13" s="20" t="s">
        <v>20</v>
      </c>
      <c r="E13" s="311" t="s">
        <v>109</v>
      </c>
      <c r="F13" s="20" t="s">
        <v>33</v>
      </c>
      <c r="G13" s="208" t="s">
        <v>128</v>
      </c>
      <c r="H13" s="72" t="s">
        <v>40</v>
      </c>
      <c r="I13" s="72" t="s">
        <v>40</v>
      </c>
      <c r="J13" s="72" t="s">
        <v>40</v>
      </c>
      <c r="K13" s="72" t="s">
        <v>40</v>
      </c>
      <c r="L13" s="17" t="s">
        <v>79</v>
      </c>
      <c r="M13" s="67">
        <v>0</v>
      </c>
      <c r="N13" s="66">
        <v>1</v>
      </c>
      <c r="O13" s="15" t="s">
        <v>40</v>
      </c>
      <c r="P13" s="7"/>
      <c r="Q13" s="1"/>
      <c r="R13" s="1"/>
      <c r="S13" s="1"/>
      <c r="T13" s="1"/>
      <c r="U13" s="1"/>
      <c r="V13" s="1"/>
      <c r="W13" s="1"/>
      <c r="X13" s="1"/>
      <c r="Y13" s="1"/>
      <c r="Z13" s="1"/>
    </row>
    <row r="14" spans="1:26" ht="115.5" customHeight="1" x14ac:dyDescent="0.3">
      <c r="A14" s="29"/>
      <c r="B14" s="29"/>
      <c r="C14" s="29"/>
      <c r="D14" s="27"/>
      <c r="E14" s="312"/>
      <c r="F14" s="14"/>
      <c r="G14" s="14"/>
      <c r="H14" s="54"/>
      <c r="I14" s="36"/>
      <c r="J14" s="36"/>
      <c r="K14" s="36"/>
      <c r="L14" s="17" t="s">
        <v>80</v>
      </c>
      <c r="M14" s="67">
        <v>0</v>
      </c>
      <c r="N14" s="66">
        <v>1</v>
      </c>
      <c r="O14" s="15" t="s">
        <v>40</v>
      </c>
      <c r="P14" s="8"/>
      <c r="Q14" s="1"/>
      <c r="R14" s="1"/>
      <c r="S14" s="1"/>
      <c r="T14" s="1"/>
      <c r="U14" s="1"/>
      <c r="V14" s="1"/>
      <c r="W14" s="1"/>
      <c r="X14" s="1"/>
      <c r="Y14" s="1"/>
      <c r="Z14" s="1"/>
    </row>
    <row r="15" spans="1:26" ht="144.75" customHeight="1" x14ac:dyDescent="0.3">
      <c r="A15" s="51" t="s">
        <v>46</v>
      </c>
      <c r="B15" s="51" t="s">
        <v>47</v>
      </c>
      <c r="C15" s="51" t="s">
        <v>110</v>
      </c>
      <c r="D15" s="20" t="s">
        <v>19</v>
      </c>
      <c r="E15" s="311" t="s">
        <v>122</v>
      </c>
      <c r="F15" s="259" t="s">
        <v>23</v>
      </c>
      <c r="G15" s="208" t="s">
        <v>129</v>
      </c>
      <c r="H15" s="70">
        <f>I15+K15</f>
        <v>959330</v>
      </c>
      <c r="I15" s="70">
        <v>815430.5</v>
      </c>
      <c r="J15" s="70">
        <v>0</v>
      </c>
      <c r="K15" s="70">
        <v>143899.5</v>
      </c>
      <c r="L15" s="18" t="s">
        <v>71</v>
      </c>
      <c r="M15" s="68">
        <v>0</v>
      </c>
      <c r="N15" s="56">
        <v>1</v>
      </c>
      <c r="O15" s="15" t="s">
        <v>40</v>
      </c>
      <c r="P15" s="7"/>
      <c r="Q15" s="1"/>
      <c r="R15" s="1"/>
      <c r="S15" s="1"/>
      <c r="T15" s="1"/>
      <c r="U15" s="1"/>
      <c r="V15" s="1"/>
      <c r="W15" s="1"/>
      <c r="X15" s="1"/>
      <c r="Y15" s="1"/>
      <c r="Z15" s="1"/>
    </row>
    <row r="16" spans="1:26" ht="229.5" customHeight="1" x14ac:dyDescent="0.3">
      <c r="A16" s="29"/>
      <c r="B16" s="29"/>
      <c r="C16" s="29"/>
      <c r="D16" s="27"/>
      <c r="E16" s="312"/>
      <c r="F16" s="14"/>
      <c r="G16" s="14"/>
      <c r="H16" s="50"/>
      <c r="I16" s="50"/>
      <c r="J16" s="36"/>
      <c r="K16" s="50"/>
      <c r="L16" s="18" t="s">
        <v>73</v>
      </c>
      <c r="M16" s="68">
        <v>0</v>
      </c>
      <c r="N16" s="56">
        <v>4000000</v>
      </c>
      <c r="O16" s="15" t="s">
        <v>40</v>
      </c>
      <c r="P16" s="8"/>
      <c r="Q16" s="258"/>
      <c r="R16" s="1"/>
      <c r="S16" s="1"/>
      <c r="T16" s="1"/>
      <c r="U16" s="1"/>
      <c r="V16" s="1"/>
      <c r="W16" s="1"/>
      <c r="X16" s="1"/>
      <c r="Y16" s="1"/>
      <c r="Z16" s="1"/>
    </row>
    <row r="17" spans="1:26" ht="80.25" customHeight="1" x14ac:dyDescent="0.3">
      <c r="A17" s="57" t="s">
        <v>21</v>
      </c>
      <c r="B17" s="57" t="s">
        <v>84</v>
      </c>
      <c r="C17" s="51" t="s">
        <v>105</v>
      </c>
      <c r="D17" s="19" t="s">
        <v>19</v>
      </c>
      <c r="E17" s="19" t="s">
        <v>22</v>
      </c>
      <c r="F17" s="208" t="s">
        <v>128</v>
      </c>
      <c r="G17" s="19" t="s">
        <v>137</v>
      </c>
      <c r="H17" s="71">
        <f>I17+K17</f>
        <v>1325285.4099999999</v>
      </c>
      <c r="I17" s="73">
        <v>1126491.8999999999</v>
      </c>
      <c r="J17" s="70">
        <v>0</v>
      </c>
      <c r="K17" s="71">
        <v>198793.51</v>
      </c>
      <c r="L17" s="18" t="s">
        <v>71</v>
      </c>
      <c r="M17" s="68">
        <v>0</v>
      </c>
      <c r="N17" s="56">
        <v>1</v>
      </c>
      <c r="O17" s="15" t="s">
        <v>40</v>
      </c>
      <c r="P17" s="7"/>
      <c r="Q17" s="1"/>
      <c r="R17" s="1"/>
      <c r="S17" s="1"/>
      <c r="T17" s="1"/>
      <c r="U17" s="1"/>
      <c r="V17" s="1"/>
      <c r="W17" s="1"/>
      <c r="X17" s="1"/>
      <c r="Y17" s="1"/>
      <c r="Z17" s="1"/>
    </row>
    <row r="18" spans="1:26" ht="179.4" x14ac:dyDescent="0.3">
      <c r="A18" s="60"/>
      <c r="B18" s="60"/>
      <c r="C18" s="61"/>
      <c r="D18" s="62"/>
      <c r="E18" s="62"/>
      <c r="F18" s="62"/>
      <c r="G18" s="62"/>
      <c r="H18" s="63"/>
      <c r="I18" s="64"/>
      <c r="J18" s="65"/>
      <c r="K18" s="63"/>
      <c r="L18" s="18" t="s">
        <v>72</v>
      </c>
      <c r="M18" s="69">
        <v>0</v>
      </c>
      <c r="N18" s="55">
        <v>133.9</v>
      </c>
      <c r="O18" s="15" t="s">
        <v>40</v>
      </c>
      <c r="P18" s="8"/>
      <c r="Q18" s="1"/>
      <c r="R18" s="1"/>
      <c r="S18" s="1"/>
      <c r="T18" s="1"/>
      <c r="U18" s="1"/>
      <c r="V18" s="1"/>
      <c r="W18" s="1"/>
      <c r="X18" s="1"/>
      <c r="Y18" s="1"/>
      <c r="Z18" s="1"/>
    </row>
    <row r="19" spans="1:26" ht="69" x14ac:dyDescent="0.3">
      <c r="A19" s="26"/>
      <c r="B19" s="26"/>
      <c r="C19" s="58"/>
      <c r="D19" s="28"/>
      <c r="E19" s="28"/>
      <c r="F19" s="28"/>
      <c r="G19" s="28"/>
      <c r="H19" s="36"/>
      <c r="I19" s="59"/>
      <c r="J19" s="50"/>
      <c r="K19" s="36"/>
      <c r="L19" s="18" t="s">
        <v>73</v>
      </c>
      <c r="M19" s="68">
        <v>0</v>
      </c>
      <c r="N19" s="56">
        <v>11800</v>
      </c>
      <c r="O19" s="15" t="s">
        <v>40</v>
      </c>
      <c r="P19" s="7"/>
      <c r="Q19" s="1"/>
      <c r="R19" s="1"/>
      <c r="S19" s="1"/>
      <c r="T19" s="1"/>
      <c r="U19" s="1"/>
      <c r="V19" s="1"/>
      <c r="W19" s="1"/>
      <c r="X19" s="1"/>
      <c r="Y19" s="1"/>
      <c r="Z19" s="1"/>
    </row>
    <row r="20" spans="1:26" ht="112.5" customHeight="1" x14ac:dyDescent="0.3">
      <c r="A20" s="57" t="s">
        <v>48</v>
      </c>
      <c r="B20" s="57" t="s">
        <v>89</v>
      </c>
      <c r="C20" s="57" t="s">
        <v>90</v>
      </c>
      <c r="D20" s="20" t="s">
        <v>19</v>
      </c>
      <c r="E20" s="20" t="s">
        <v>24</v>
      </c>
      <c r="F20" s="259" t="s">
        <v>23</v>
      </c>
      <c r="G20" s="20" t="s">
        <v>34</v>
      </c>
      <c r="H20" s="70">
        <f>I20+K20</f>
        <v>352941.18</v>
      </c>
      <c r="I20" s="70">
        <v>300000</v>
      </c>
      <c r="J20" s="70">
        <v>0</v>
      </c>
      <c r="K20" s="70">
        <v>52941.18</v>
      </c>
      <c r="L20" s="18" t="s">
        <v>71</v>
      </c>
      <c r="M20" s="68">
        <v>0</v>
      </c>
      <c r="N20" s="56">
        <v>1</v>
      </c>
      <c r="O20" s="15" t="s">
        <v>40</v>
      </c>
      <c r="P20" s="7"/>
      <c r="Q20" s="1"/>
      <c r="R20" s="1"/>
      <c r="S20" s="1"/>
      <c r="T20" s="1"/>
      <c r="U20" s="1"/>
      <c r="V20" s="1"/>
      <c r="W20" s="1"/>
      <c r="X20" s="1"/>
      <c r="Y20" s="1"/>
      <c r="Z20" s="1"/>
    </row>
    <row r="21" spans="1:26" ht="69" x14ac:dyDescent="0.3">
      <c r="A21" s="26"/>
      <c r="B21" s="26"/>
      <c r="C21" s="26"/>
      <c r="D21" s="28"/>
      <c r="E21" s="28"/>
      <c r="F21" s="28"/>
      <c r="G21" s="28"/>
      <c r="H21" s="36"/>
      <c r="I21" s="36"/>
      <c r="J21" s="74"/>
      <c r="K21" s="36"/>
      <c r="L21" s="18" t="s">
        <v>73</v>
      </c>
      <c r="M21" s="68">
        <v>0</v>
      </c>
      <c r="N21" s="56">
        <v>11640</v>
      </c>
      <c r="O21" s="15" t="s">
        <v>40</v>
      </c>
      <c r="P21" s="7"/>
      <c r="Q21" s="1"/>
      <c r="R21" s="1"/>
      <c r="S21" s="1"/>
      <c r="T21" s="1"/>
      <c r="U21" s="1"/>
      <c r="V21" s="1"/>
      <c r="W21" s="1"/>
      <c r="X21" s="1"/>
      <c r="Y21" s="1"/>
      <c r="Z21" s="1"/>
    </row>
    <row r="22" spans="1:26" ht="137.25" customHeight="1" x14ac:dyDescent="0.3">
      <c r="A22" s="57" t="s">
        <v>49</v>
      </c>
      <c r="B22" s="51" t="s">
        <v>85</v>
      </c>
      <c r="C22" s="51" t="s">
        <v>130</v>
      </c>
      <c r="D22" s="19" t="s">
        <v>19</v>
      </c>
      <c r="E22" s="75" t="s">
        <v>25</v>
      </c>
      <c r="F22" s="259" t="s">
        <v>23</v>
      </c>
      <c r="G22" s="210" t="s">
        <v>131</v>
      </c>
      <c r="H22" s="211">
        <f>SUM(I22,K22)</f>
        <v>225146.25</v>
      </c>
      <c r="I22" s="211">
        <v>191374.31</v>
      </c>
      <c r="J22" s="70">
        <v>0</v>
      </c>
      <c r="K22" s="211">
        <v>33771.94</v>
      </c>
      <c r="L22" s="18" t="s">
        <v>71</v>
      </c>
      <c r="M22" s="68">
        <v>0</v>
      </c>
      <c r="N22" s="56">
        <v>1</v>
      </c>
      <c r="O22" s="15" t="s">
        <v>40</v>
      </c>
      <c r="P22" s="7"/>
      <c r="Q22" s="1"/>
      <c r="R22" s="1"/>
      <c r="S22" s="1"/>
      <c r="T22" s="1"/>
      <c r="U22" s="1"/>
      <c r="V22" s="1"/>
      <c r="W22" s="1"/>
      <c r="X22" s="1"/>
      <c r="Y22" s="1"/>
      <c r="Z22" s="1"/>
    </row>
    <row r="23" spans="1:26" ht="69" x14ac:dyDescent="0.3">
      <c r="A23" s="26"/>
      <c r="B23" s="26"/>
      <c r="C23" s="26"/>
      <c r="D23" s="14"/>
      <c r="E23" s="14"/>
      <c r="F23" s="14"/>
      <c r="G23" s="14"/>
      <c r="H23" s="14"/>
      <c r="I23" s="14"/>
      <c r="J23" s="14"/>
      <c r="K23" s="14"/>
      <c r="L23" s="18" t="s">
        <v>73</v>
      </c>
      <c r="M23" s="68">
        <v>0</v>
      </c>
      <c r="N23" s="209">
        <v>150000</v>
      </c>
      <c r="O23" s="15" t="s">
        <v>40</v>
      </c>
      <c r="P23" s="8"/>
      <c r="Q23" s="1"/>
      <c r="R23" s="1"/>
      <c r="S23" s="1"/>
      <c r="T23" s="1"/>
      <c r="U23" s="1"/>
      <c r="V23" s="1"/>
      <c r="W23" s="1"/>
      <c r="X23" s="1"/>
      <c r="Y23" s="1"/>
      <c r="Z23" s="1"/>
    </row>
    <row r="24" spans="1:26" ht="81.75" customHeight="1" x14ac:dyDescent="0.3">
      <c r="A24" s="57" t="s">
        <v>50</v>
      </c>
      <c r="B24" s="51" t="s">
        <v>86</v>
      </c>
      <c r="C24" s="51" t="s">
        <v>111</v>
      </c>
      <c r="D24" s="19" t="s">
        <v>19</v>
      </c>
      <c r="E24" s="19" t="s">
        <v>26</v>
      </c>
      <c r="F24" s="259" t="s">
        <v>23</v>
      </c>
      <c r="G24" s="19" t="s">
        <v>32</v>
      </c>
      <c r="H24" s="71">
        <f>I24+K24</f>
        <v>235295</v>
      </c>
      <c r="I24" s="70">
        <v>200000</v>
      </c>
      <c r="J24" s="70">
        <v>0</v>
      </c>
      <c r="K24" s="70">
        <v>35295</v>
      </c>
      <c r="L24" s="18" t="s">
        <v>71</v>
      </c>
      <c r="M24" s="79">
        <v>0</v>
      </c>
      <c r="N24" s="81">
        <v>1</v>
      </c>
      <c r="O24" s="15" t="s">
        <v>40</v>
      </c>
      <c r="P24" s="7"/>
      <c r="Q24" s="1"/>
      <c r="R24" s="1"/>
      <c r="S24" s="1"/>
      <c r="T24" s="1"/>
      <c r="U24" s="1"/>
      <c r="V24" s="1"/>
      <c r="W24" s="1"/>
      <c r="X24" s="1"/>
      <c r="Y24" s="1"/>
      <c r="Z24" s="1"/>
    </row>
    <row r="25" spans="1:26" ht="69" x14ac:dyDescent="0.3">
      <c r="A25" s="26"/>
      <c r="B25" s="26"/>
      <c r="C25" s="35"/>
      <c r="D25" s="28"/>
      <c r="E25" s="76"/>
      <c r="F25" s="23"/>
      <c r="G25" s="23"/>
      <c r="H25" s="44"/>
      <c r="I25" s="44"/>
      <c r="J25" s="77"/>
      <c r="K25" s="78"/>
      <c r="L25" s="18" t="s">
        <v>73</v>
      </c>
      <c r="M25" s="80">
        <v>0</v>
      </c>
      <c r="N25" s="212">
        <v>9908</v>
      </c>
      <c r="O25" s="15" t="s">
        <v>40</v>
      </c>
      <c r="P25" s="7"/>
      <c r="Q25" s="1"/>
      <c r="R25" s="1"/>
      <c r="S25" s="1"/>
      <c r="T25" s="1"/>
      <c r="U25" s="1"/>
      <c r="V25" s="1"/>
      <c r="W25" s="1"/>
      <c r="X25" s="1"/>
      <c r="Y25" s="1"/>
      <c r="Z25" s="1"/>
    </row>
    <row r="26" spans="1:26" ht="84" customHeight="1" x14ac:dyDescent="0.3">
      <c r="A26" s="57" t="s">
        <v>51</v>
      </c>
      <c r="B26" s="51" t="s">
        <v>87</v>
      </c>
      <c r="C26" s="336" t="s">
        <v>150</v>
      </c>
      <c r="D26" s="19" t="s">
        <v>19</v>
      </c>
      <c r="E26" s="19" t="s">
        <v>27</v>
      </c>
      <c r="F26" s="261" t="s">
        <v>140</v>
      </c>
      <c r="G26" s="95" t="s">
        <v>129</v>
      </c>
      <c r="H26" s="86">
        <f>I26+K26</f>
        <v>12518096.93</v>
      </c>
      <c r="I26" s="86">
        <v>10640382.24</v>
      </c>
      <c r="J26" s="86">
        <v>0</v>
      </c>
      <c r="K26" s="86">
        <v>1877714.69</v>
      </c>
      <c r="L26" s="18" t="s">
        <v>71</v>
      </c>
      <c r="M26" s="79">
        <v>0</v>
      </c>
      <c r="N26" s="81">
        <v>1</v>
      </c>
      <c r="O26" s="15" t="s">
        <v>40</v>
      </c>
      <c r="P26" s="7"/>
      <c r="Q26" s="1"/>
      <c r="R26" s="1"/>
      <c r="S26" s="1"/>
      <c r="T26" s="1"/>
      <c r="U26" s="1"/>
      <c r="V26" s="1"/>
      <c r="W26" s="1"/>
      <c r="X26" s="1"/>
      <c r="Y26" s="1"/>
      <c r="Z26" s="1"/>
    </row>
    <row r="27" spans="1:26" ht="229.5" customHeight="1" x14ac:dyDescent="0.3">
      <c r="A27" s="60"/>
      <c r="B27" s="41"/>
      <c r="C27" s="337"/>
      <c r="D27" s="82"/>
      <c r="E27" s="82"/>
      <c r="F27" s="82"/>
      <c r="G27" s="83"/>
      <c r="H27" s="84"/>
      <c r="I27" s="84"/>
      <c r="J27" s="84"/>
      <c r="K27" s="85"/>
      <c r="L27" s="18" t="s">
        <v>72</v>
      </c>
      <c r="M27" s="69">
        <v>0</v>
      </c>
      <c r="N27" s="56">
        <v>640</v>
      </c>
      <c r="O27" s="15" t="s">
        <v>40</v>
      </c>
      <c r="P27" s="7"/>
      <c r="Q27" s="1"/>
      <c r="R27" s="1"/>
      <c r="S27" s="1"/>
      <c r="T27" s="1"/>
      <c r="U27" s="1"/>
      <c r="V27" s="1"/>
      <c r="W27" s="1"/>
      <c r="X27" s="1"/>
      <c r="Y27" s="1"/>
      <c r="Z27" s="1"/>
    </row>
    <row r="28" spans="1:26" ht="102" customHeight="1" x14ac:dyDescent="0.3">
      <c r="A28" s="60"/>
      <c r="B28" s="41"/>
      <c r="C28" s="260"/>
      <c r="D28" s="82"/>
      <c r="E28" s="82"/>
      <c r="F28" s="82"/>
      <c r="G28" s="83"/>
      <c r="H28" s="84"/>
      <c r="I28" s="84"/>
      <c r="J28" s="84"/>
      <c r="K28" s="85"/>
      <c r="L28" s="262" t="s">
        <v>107</v>
      </c>
      <c r="M28" s="263">
        <v>0</v>
      </c>
      <c r="N28" s="264">
        <v>1</v>
      </c>
      <c r="O28" s="20"/>
      <c r="P28" s="7"/>
      <c r="Q28" s="1"/>
      <c r="R28" s="1"/>
      <c r="S28" s="1"/>
      <c r="T28" s="1"/>
      <c r="U28" s="1"/>
      <c r="V28" s="1"/>
      <c r="W28" s="1"/>
      <c r="X28" s="1"/>
      <c r="Y28" s="1"/>
      <c r="Z28" s="1"/>
    </row>
    <row r="29" spans="1:26" ht="58.5" customHeight="1" x14ac:dyDescent="0.3">
      <c r="A29" s="60"/>
      <c r="B29" s="60"/>
      <c r="C29" s="234"/>
      <c r="D29" s="82"/>
      <c r="E29" s="82"/>
      <c r="F29" s="82"/>
      <c r="G29" s="83"/>
      <c r="H29" s="235"/>
      <c r="I29" s="235"/>
      <c r="J29" s="84"/>
      <c r="K29" s="239"/>
      <c r="L29" s="265" t="s">
        <v>75</v>
      </c>
      <c r="M29" s="266">
        <v>0</v>
      </c>
      <c r="N29" s="267">
        <v>4246</v>
      </c>
      <c r="O29" s="20" t="s">
        <v>40</v>
      </c>
      <c r="P29" s="8"/>
      <c r="Q29" s="1"/>
      <c r="R29" s="1"/>
      <c r="S29" s="1"/>
      <c r="T29" s="1"/>
      <c r="U29" s="1"/>
      <c r="V29" s="1"/>
      <c r="W29" s="1"/>
      <c r="X29" s="1"/>
      <c r="Y29" s="1"/>
      <c r="Z29" s="1"/>
    </row>
    <row r="30" spans="1:26" ht="59.4" customHeight="1" x14ac:dyDescent="0.3">
      <c r="A30" s="242"/>
      <c r="B30" s="242"/>
      <c r="C30" s="242"/>
      <c r="D30" s="241"/>
      <c r="E30" s="82"/>
      <c r="F30" s="82"/>
      <c r="G30" s="83"/>
      <c r="H30" s="235"/>
      <c r="I30" s="235"/>
      <c r="J30" s="84"/>
      <c r="K30" s="240"/>
      <c r="L30" s="186" t="s">
        <v>73</v>
      </c>
      <c r="M30" s="244">
        <v>0</v>
      </c>
      <c r="N30" s="268">
        <v>108360</v>
      </c>
      <c r="O30" s="20" t="s">
        <v>40</v>
      </c>
      <c r="P30" s="8"/>
      <c r="Q30" s="1"/>
      <c r="R30" s="1"/>
      <c r="S30" s="1"/>
      <c r="T30" s="1"/>
      <c r="U30" s="1"/>
      <c r="V30" s="1"/>
      <c r="W30" s="1"/>
      <c r="X30" s="1"/>
      <c r="Y30" s="1"/>
      <c r="Z30" s="1"/>
    </row>
    <row r="31" spans="1:26" ht="114" customHeight="1" x14ac:dyDescent="0.3">
      <c r="A31" s="38"/>
      <c r="B31" s="38"/>
      <c r="C31" s="38"/>
      <c r="D31" s="23"/>
      <c r="E31" s="23"/>
      <c r="F31" s="23"/>
      <c r="G31" s="24"/>
      <c r="H31" s="25"/>
      <c r="I31" s="25"/>
      <c r="J31" s="77"/>
      <c r="K31" s="25"/>
      <c r="L31" s="269" t="s">
        <v>74</v>
      </c>
      <c r="M31" s="266">
        <v>0</v>
      </c>
      <c r="N31" s="270">
        <v>1.0569999999999999</v>
      </c>
      <c r="O31" s="20" t="s">
        <v>40</v>
      </c>
      <c r="P31" s="8"/>
      <c r="Q31" s="1"/>
      <c r="R31" s="1"/>
      <c r="S31" s="1"/>
      <c r="T31" s="1"/>
      <c r="U31" s="1"/>
      <c r="V31" s="1"/>
      <c r="W31" s="1"/>
      <c r="X31" s="1"/>
      <c r="Y31" s="1"/>
      <c r="Z31" s="1"/>
    </row>
    <row r="32" spans="1:26" ht="14.4" x14ac:dyDescent="0.3">
      <c r="A32" s="175"/>
      <c r="B32" s="175"/>
      <c r="C32" s="175"/>
      <c r="D32" s="174"/>
      <c r="E32" s="175"/>
      <c r="F32" s="176"/>
      <c r="G32" s="177"/>
      <c r="H32" s="213">
        <f>SUM(H15,H17,H20,H22,H24,H26)</f>
        <v>15616094.77</v>
      </c>
      <c r="I32" s="213">
        <f>SUM(I15,I17,I20,I22,I24,I26)</f>
        <v>13273678.949999999</v>
      </c>
      <c r="J32" s="214">
        <f>SUM(J15,J17,J20,J22,J24,J26)</f>
        <v>0</v>
      </c>
      <c r="K32" s="213">
        <f>SUM(K15,K17,K20,K22,K24,K26)</f>
        <v>2342415.8199999998</v>
      </c>
      <c r="L32" s="178"/>
      <c r="M32" s="179"/>
      <c r="N32" s="179"/>
      <c r="O32" s="243"/>
      <c r="P32" s="10"/>
      <c r="Q32" s="1"/>
      <c r="R32" s="1"/>
      <c r="S32" s="1"/>
      <c r="T32" s="1"/>
      <c r="U32" s="1"/>
      <c r="V32" s="1"/>
      <c r="W32" s="1"/>
      <c r="X32" s="1"/>
      <c r="Y32" s="1"/>
      <c r="Z32" s="1"/>
    </row>
    <row r="33" spans="1:26" ht="13.5" customHeight="1" x14ac:dyDescent="0.3">
      <c r="A33" s="308" t="s">
        <v>29</v>
      </c>
      <c r="B33" s="309"/>
      <c r="C33" s="309"/>
      <c r="D33" s="309"/>
      <c r="E33" s="309"/>
      <c r="F33" s="309"/>
      <c r="G33" s="309"/>
      <c r="H33" s="309"/>
      <c r="I33" s="309"/>
      <c r="J33" s="309"/>
      <c r="K33" s="309"/>
      <c r="L33" s="309"/>
      <c r="M33" s="309"/>
      <c r="N33" s="309"/>
      <c r="O33" s="310"/>
      <c r="P33" s="8"/>
      <c r="Q33" s="1"/>
      <c r="R33" s="1"/>
      <c r="S33" s="1"/>
      <c r="T33" s="1"/>
      <c r="U33" s="1"/>
      <c r="V33" s="1"/>
      <c r="W33" s="1"/>
      <c r="X33" s="1"/>
      <c r="Y33" s="1"/>
      <c r="Z33" s="1"/>
    </row>
    <row r="34" spans="1:26" ht="15.75" customHeight="1" x14ac:dyDescent="0.3">
      <c r="A34" s="335" t="s">
        <v>53</v>
      </c>
      <c r="B34" s="309"/>
      <c r="C34" s="309"/>
      <c r="D34" s="309"/>
      <c r="E34" s="309"/>
      <c r="F34" s="309"/>
      <c r="G34" s="309"/>
      <c r="H34" s="309"/>
      <c r="I34" s="309"/>
      <c r="J34" s="309"/>
      <c r="K34" s="309"/>
      <c r="L34" s="309"/>
      <c r="M34" s="309"/>
      <c r="N34" s="309"/>
      <c r="O34" s="310"/>
      <c r="P34" s="8"/>
      <c r="Q34" s="1"/>
      <c r="R34" s="1"/>
      <c r="S34" s="1"/>
      <c r="T34" s="1"/>
      <c r="U34" s="1"/>
      <c r="V34" s="1"/>
      <c r="W34" s="1"/>
      <c r="X34" s="1"/>
      <c r="Y34" s="1"/>
      <c r="Z34" s="1"/>
    </row>
    <row r="35" spans="1:26" s="3" customFormat="1" ht="120.75" customHeight="1" x14ac:dyDescent="0.3">
      <c r="A35" s="57" t="s">
        <v>52</v>
      </c>
      <c r="B35" s="57" t="s">
        <v>112</v>
      </c>
      <c r="C35" s="51" t="s">
        <v>113</v>
      </c>
      <c r="D35" s="20" t="s">
        <v>20</v>
      </c>
      <c r="E35" s="311" t="s">
        <v>109</v>
      </c>
      <c r="F35" s="20" t="s">
        <v>33</v>
      </c>
      <c r="G35" s="19" t="s">
        <v>28</v>
      </c>
      <c r="H35" s="72" t="s">
        <v>40</v>
      </c>
      <c r="I35" s="72" t="s">
        <v>40</v>
      </c>
      <c r="J35" s="72" t="s">
        <v>40</v>
      </c>
      <c r="K35" s="72" t="s">
        <v>40</v>
      </c>
      <c r="L35" s="18" t="s">
        <v>81</v>
      </c>
      <c r="M35" s="67">
        <v>0</v>
      </c>
      <c r="N35" s="66">
        <v>1</v>
      </c>
      <c r="O35" s="15" t="s">
        <v>40</v>
      </c>
      <c r="P35" s="7"/>
      <c r="Q35" s="2"/>
      <c r="R35" s="2"/>
      <c r="S35" s="2"/>
      <c r="T35" s="2"/>
      <c r="U35" s="2"/>
      <c r="V35" s="2"/>
      <c r="W35" s="2"/>
      <c r="X35" s="2"/>
      <c r="Y35" s="2"/>
      <c r="Z35" s="2"/>
    </row>
    <row r="36" spans="1:26" s="3" customFormat="1" ht="120.75" customHeight="1" x14ac:dyDescent="0.3">
      <c r="A36" s="26"/>
      <c r="B36" s="29"/>
      <c r="C36" s="29"/>
      <c r="D36" s="28"/>
      <c r="E36" s="312"/>
      <c r="F36" s="14"/>
      <c r="G36" s="14"/>
      <c r="H36" s="54"/>
      <c r="I36" s="36"/>
      <c r="J36" s="36"/>
      <c r="K36" s="36"/>
      <c r="L36" s="17" t="s">
        <v>80</v>
      </c>
      <c r="M36" s="67">
        <v>0</v>
      </c>
      <c r="N36" s="66">
        <v>1</v>
      </c>
      <c r="O36" s="15" t="s">
        <v>40</v>
      </c>
      <c r="P36" s="11"/>
      <c r="Q36" s="2"/>
      <c r="R36" s="2"/>
      <c r="S36" s="2"/>
      <c r="T36" s="2"/>
      <c r="U36" s="2"/>
      <c r="V36" s="2"/>
      <c r="W36" s="2"/>
      <c r="X36" s="2"/>
      <c r="Y36" s="2"/>
      <c r="Z36" s="2"/>
    </row>
    <row r="37" spans="1:26" ht="116.25" customHeight="1" x14ac:dyDescent="0.3">
      <c r="A37" s="180" t="s">
        <v>54</v>
      </c>
      <c r="B37" s="181" t="s">
        <v>42</v>
      </c>
      <c r="C37" s="306" t="s">
        <v>132</v>
      </c>
      <c r="D37" s="182" t="s">
        <v>19</v>
      </c>
      <c r="E37" s="183" t="s">
        <v>25</v>
      </c>
      <c r="F37" s="271" t="s">
        <v>139</v>
      </c>
      <c r="G37" s="208" t="s">
        <v>133</v>
      </c>
      <c r="H37" s="71">
        <f t="shared" ref="H37" si="0">SUM(I37:K37)</f>
        <v>5380500.0099999998</v>
      </c>
      <c r="I37" s="216">
        <v>4573425</v>
      </c>
      <c r="J37" s="185">
        <v>0</v>
      </c>
      <c r="K37" s="211">
        <v>807075.01</v>
      </c>
      <c r="L37" s="186" t="s">
        <v>71</v>
      </c>
      <c r="M37" s="187">
        <v>0</v>
      </c>
      <c r="N37" s="188">
        <v>1</v>
      </c>
      <c r="O37" s="189" t="s">
        <v>40</v>
      </c>
      <c r="P37" s="7"/>
      <c r="Q37" s="1"/>
      <c r="R37" s="1"/>
      <c r="S37" s="1"/>
      <c r="T37" s="1"/>
      <c r="U37" s="1"/>
      <c r="V37" s="1"/>
      <c r="W37" s="1"/>
      <c r="X37" s="1"/>
      <c r="Y37" s="1"/>
      <c r="Z37" s="1"/>
    </row>
    <row r="38" spans="1:26" ht="156" customHeight="1" x14ac:dyDescent="0.3">
      <c r="A38" s="190"/>
      <c r="B38" s="245"/>
      <c r="C38" s="307"/>
      <c r="D38" s="246"/>
      <c r="E38" s="190"/>
      <c r="F38" s="192"/>
      <c r="G38" s="192"/>
      <c r="H38" s="147"/>
      <c r="I38" s="193"/>
      <c r="J38" s="194"/>
      <c r="K38" s="193"/>
      <c r="L38" s="195" t="s">
        <v>74</v>
      </c>
      <c r="M38" s="196">
        <v>0</v>
      </c>
      <c r="N38" s="215">
        <v>2.58</v>
      </c>
      <c r="O38" s="189" t="s">
        <v>40</v>
      </c>
      <c r="P38" s="8"/>
      <c r="Q38" s="1"/>
      <c r="R38" s="1"/>
      <c r="S38" s="1"/>
      <c r="T38" s="1"/>
      <c r="U38" s="1"/>
      <c r="V38" s="1"/>
      <c r="W38" s="1"/>
      <c r="X38" s="1"/>
      <c r="Y38" s="1"/>
      <c r="Z38" s="1"/>
    </row>
    <row r="39" spans="1:26" ht="87.75" customHeight="1" x14ac:dyDescent="0.3">
      <c r="A39" s="57" t="s">
        <v>55</v>
      </c>
      <c r="B39" s="51" t="s">
        <v>78</v>
      </c>
      <c r="C39" s="306" t="s">
        <v>114</v>
      </c>
      <c r="D39" s="19" t="s">
        <v>19</v>
      </c>
      <c r="E39" s="19" t="s">
        <v>24</v>
      </c>
      <c r="F39" s="271" t="s">
        <v>136</v>
      </c>
      <c r="G39" s="271" t="s">
        <v>139</v>
      </c>
      <c r="H39" s="71">
        <f>SUM(I39:K39)</f>
        <v>2875756.7199999997</v>
      </c>
      <c r="I39" s="70">
        <v>2444393.21</v>
      </c>
      <c r="J39" s="70">
        <v>0</v>
      </c>
      <c r="K39" s="70">
        <v>431363.51</v>
      </c>
      <c r="L39" s="18" t="s">
        <v>71</v>
      </c>
      <c r="M39" s="79">
        <v>0</v>
      </c>
      <c r="N39" s="93">
        <v>1</v>
      </c>
      <c r="O39" s="15" t="s">
        <v>40</v>
      </c>
      <c r="P39" s="7"/>
      <c r="Q39" s="1"/>
      <c r="R39" s="1"/>
      <c r="S39" s="1"/>
      <c r="T39" s="1"/>
      <c r="U39" s="1"/>
      <c r="V39" s="1"/>
      <c r="W39" s="1"/>
      <c r="X39" s="1"/>
      <c r="Y39" s="1"/>
      <c r="Z39" s="1"/>
    </row>
    <row r="40" spans="1:26" ht="110.4" x14ac:dyDescent="0.3">
      <c r="A40" s="26"/>
      <c r="B40" s="26"/>
      <c r="C40" s="307"/>
      <c r="D40" s="28"/>
      <c r="E40" s="28"/>
      <c r="F40" s="28"/>
      <c r="G40" s="28"/>
      <c r="H40" s="36"/>
      <c r="I40" s="36"/>
      <c r="J40" s="39"/>
      <c r="K40" s="36"/>
      <c r="L40" s="30" t="s">
        <v>74</v>
      </c>
      <c r="M40" s="91">
        <v>0</v>
      </c>
      <c r="N40" s="92">
        <v>22.15</v>
      </c>
      <c r="O40" s="15" t="s">
        <v>40</v>
      </c>
      <c r="P40" s="8"/>
      <c r="Q40" s="1"/>
      <c r="R40" s="1"/>
      <c r="S40" s="1"/>
      <c r="T40" s="1"/>
      <c r="U40" s="1"/>
      <c r="V40" s="1"/>
      <c r="W40" s="1"/>
      <c r="X40" s="1"/>
      <c r="Y40" s="1"/>
      <c r="Z40" s="1"/>
    </row>
    <row r="41" spans="1:26" ht="55.2" x14ac:dyDescent="0.3">
      <c r="A41" s="217" t="s">
        <v>106</v>
      </c>
      <c r="B41" s="217" t="s">
        <v>134</v>
      </c>
      <c r="C41" s="217" t="s">
        <v>135</v>
      </c>
      <c r="D41" s="183" t="s">
        <v>19</v>
      </c>
      <c r="E41" s="184" t="s">
        <v>25</v>
      </c>
      <c r="F41" s="271" t="s">
        <v>139</v>
      </c>
      <c r="G41" s="210" t="s">
        <v>129</v>
      </c>
      <c r="H41" s="218">
        <f>SUM(I41,K41)</f>
        <v>906570.92</v>
      </c>
      <c r="I41" s="218">
        <v>770585.28</v>
      </c>
      <c r="J41" s="216">
        <v>0</v>
      </c>
      <c r="K41" s="218">
        <v>135985.64000000001</v>
      </c>
      <c r="L41" s="186" t="s">
        <v>71</v>
      </c>
      <c r="M41" s="187">
        <v>0</v>
      </c>
      <c r="N41" s="188">
        <v>1</v>
      </c>
      <c r="O41" s="189" t="s">
        <v>40</v>
      </c>
      <c r="P41" s="8"/>
      <c r="Q41" s="1"/>
      <c r="R41" s="1"/>
      <c r="S41" s="1"/>
      <c r="T41" s="1"/>
      <c r="U41" s="1"/>
      <c r="V41" s="1"/>
      <c r="W41" s="1"/>
      <c r="X41" s="1"/>
      <c r="Y41" s="1"/>
      <c r="Z41" s="1"/>
    </row>
    <row r="42" spans="1:26" ht="69" x14ac:dyDescent="0.3">
      <c r="A42" s="190"/>
      <c r="B42" s="190"/>
      <c r="C42" s="190"/>
      <c r="D42" s="191"/>
      <c r="E42" s="191"/>
      <c r="F42" s="191"/>
      <c r="G42" s="191"/>
      <c r="H42" s="197"/>
      <c r="I42" s="197"/>
      <c r="J42" s="194"/>
      <c r="K42" s="197"/>
      <c r="L42" s="186" t="s">
        <v>73</v>
      </c>
      <c r="M42" s="187">
        <v>0</v>
      </c>
      <c r="N42" s="200">
        <v>6000</v>
      </c>
      <c r="O42" s="189" t="s">
        <v>40</v>
      </c>
      <c r="P42" s="8"/>
      <c r="Q42" s="1"/>
      <c r="R42" s="1"/>
      <c r="S42" s="1"/>
      <c r="T42" s="1"/>
      <c r="U42" s="1"/>
      <c r="V42" s="1"/>
      <c r="W42" s="1"/>
      <c r="X42" s="1"/>
      <c r="Y42" s="1"/>
      <c r="Z42" s="1"/>
    </row>
    <row r="43" spans="1:26" s="9" customFormat="1" ht="20.25" customHeight="1" x14ac:dyDescent="0.3">
      <c r="A43" s="170"/>
      <c r="B43" s="171"/>
      <c r="C43" s="171"/>
      <c r="D43" s="171"/>
      <c r="E43" s="171"/>
      <c r="F43" s="171"/>
      <c r="G43" s="172"/>
      <c r="H43" s="219">
        <f>SUM(H37,H39,H41)</f>
        <v>9162827.6500000004</v>
      </c>
      <c r="I43" s="219">
        <f>SUM(I37,I39,I41)</f>
        <v>7788403.4900000002</v>
      </c>
      <c r="J43" s="219">
        <f t="shared" ref="J43:K43" si="1">SUM(J37,J39,J41)</f>
        <v>0</v>
      </c>
      <c r="K43" s="219">
        <f t="shared" si="1"/>
        <v>1374424.1600000001</v>
      </c>
      <c r="L43" s="173"/>
      <c r="M43" s="171"/>
      <c r="N43" s="171"/>
      <c r="O43" s="171"/>
      <c r="P43" s="10"/>
      <c r="Q43" s="6"/>
      <c r="R43" s="6"/>
      <c r="S43" s="6"/>
      <c r="T43" s="6"/>
      <c r="U43" s="6"/>
      <c r="V43" s="6"/>
      <c r="W43" s="6"/>
      <c r="X43" s="6"/>
      <c r="Y43" s="6"/>
      <c r="Z43" s="6"/>
    </row>
    <row r="44" spans="1:26" ht="13.5" customHeight="1" x14ac:dyDescent="0.3">
      <c r="A44" s="308" t="s">
        <v>56</v>
      </c>
      <c r="B44" s="309"/>
      <c r="C44" s="309"/>
      <c r="D44" s="309"/>
      <c r="E44" s="309"/>
      <c r="F44" s="309"/>
      <c r="G44" s="309"/>
      <c r="H44" s="309"/>
      <c r="I44" s="309"/>
      <c r="J44" s="309"/>
      <c r="K44" s="309"/>
      <c r="L44" s="309"/>
      <c r="M44" s="309"/>
      <c r="N44" s="309"/>
      <c r="O44" s="310"/>
      <c r="P44" s="8"/>
      <c r="Q44" s="1"/>
      <c r="R44" s="1"/>
      <c r="S44" s="1"/>
      <c r="T44" s="1"/>
      <c r="U44" s="1"/>
      <c r="V44" s="1"/>
      <c r="W44" s="1"/>
      <c r="X44" s="1"/>
      <c r="Y44" s="1"/>
      <c r="Z44" s="1"/>
    </row>
    <row r="45" spans="1:26" ht="13.5" customHeight="1" x14ac:dyDescent="0.3">
      <c r="A45" s="326" t="s">
        <v>102</v>
      </c>
      <c r="B45" s="327"/>
      <c r="C45" s="327"/>
      <c r="D45" s="327"/>
      <c r="E45" s="327"/>
      <c r="F45" s="327"/>
      <c r="G45" s="327"/>
      <c r="H45" s="327"/>
      <c r="I45" s="327"/>
      <c r="J45" s="327"/>
      <c r="K45" s="327"/>
      <c r="L45" s="327"/>
      <c r="M45" s="327"/>
      <c r="N45" s="327"/>
      <c r="O45" s="328"/>
      <c r="P45" s="8"/>
      <c r="Q45" s="1"/>
      <c r="R45" s="1"/>
      <c r="S45" s="1"/>
      <c r="T45" s="1"/>
      <c r="U45" s="1"/>
      <c r="V45" s="1"/>
      <c r="W45" s="1"/>
      <c r="X45" s="1"/>
      <c r="Y45" s="1"/>
      <c r="Z45" s="1"/>
    </row>
    <row r="46" spans="1:26" ht="132" customHeight="1" x14ac:dyDescent="0.3">
      <c r="A46" s="94" t="s">
        <v>57</v>
      </c>
      <c r="B46" s="21" t="s">
        <v>99</v>
      </c>
      <c r="C46" s="51" t="s">
        <v>115</v>
      </c>
      <c r="D46" s="95" t="s">
        <v>20</v>
      </c>
      <c r="E46" s="288" t="s">
        <v>125</v>
      </c>
      <c r="F46" s="20" t="s">
        <v>33</v>
      </c>
      <c r="G46" s="20" t="s">
        <v>28</v>
      </c>
      <c r="H46" s="72" t="s">
        <v>40</v>
      </c>
      <c r="I46" s="72" t="s">
        <v>40</v>
      </c>
      <c r="J46" s="72" t="s">
        <v>40</v>
      </c>
      <c r="K46" s="72" t="s">
        <v>40</v>
      </c>
      <c r="L46" s="18" t="s">
        <v>81</v>
      </c>
      <c r="M46" s="67">
        <v>0</v>
      </c>
      <c r="N46" s="66">
        <v>1</v>
      </c>
      <c r="O46" s="15" t="s">
        <v>40</v>
      </c>
      <c r="P46" s="7"/>
      <c r="Q46" s="1"/>
      <c r="R46" s="1"/>
      <c r="S46" s="1"/>
      <c r="T46" s="1"/>
      <c r="U46" s="1"/>
      <c r="V46" s="1"/>
      <c r="W46" s="1"/>
      <c r="X46" s="1"/>
      <c r="Y46" s="1"/>
      <c r="Z46" s="1"/>
    </row>
    <row r="47" spans="1:26" ht="113.25" customHeight="1" x14ac:dyDescent="0.3">
      <c r="A47" s="96"/>
      <c r="C47" s="97"/>
      <c r="D47" s="34"/>
      <c r="E47" s="289"/>
      <c r="F47" s="14"/>
      <c r="G47" s="14"/>
      <c r="H47" s="54"/>
      <c r="I47" s="36"/>
      <c r="J47" s="36"/>
      <c r="K47" s="36"/>
      <c r="L47" s="17" t="s">
        <v>80</v>
      </c>
      <c r="M47" s="67">
        <v>0</v>
      </c>
      <c r="N47" s="66">
        <v>1</v>
      </c>
      <c r="O47" s="15" t="s">
        <v>40</v>
      </c>
      <c r="P47" s="8"/>
      <c r="Q47" s="1"/>
      <c r="R47" s="1"/>
      <c r="S47" s="1"/>
      <c r="T47" s="1"/>
      <c r="U47" s="1"/>
      <c r="V47" s="1"/>
      <c r="W47" s="1"/>
      <c r="X47" s="1"/>
      <c r="Y47" s="1"/>
      <c r="Z47" s="1"/>
    </row>
    <row r="48" spans="1:26" ht="91.2" customHeight="1" x14ac:dyDescent="0.3">
      <c r="A48" s="94" t="s">
        <v>59</v>
      </c>
      <c r="B48" s="21" t="s">
        <v>100</v>
      </c>
      <c r="C48" s="273" t="s">
        <v>151</v>
      </c>
      <c r="D48" s="95" t="s">
        <v>20</v>
      </c>
      <c r="E48" s="290" t="s">
        <v>124</v>
      </c>
      <c r="F48" s="20" t="s">
        <v>35</v>
      </c>
      <c r="G48" s="20" t="s">
        <v>28</v>
      </c>
      <c r="H48" s="72" t="s">
        <v>40</v>
      </c>
      <c r="I48" s="72" t="s">
        <v>40</v>
      </c>
      <c r="J48" s="72" t="s">
        <v>40</v>
      </c>
      <c r="K48" s="72" t="s">
        <v>40</v>
      </c>
      <c r="L48" s="272" t="s">
        <v>152</v>
      </c>
      <c r="M48" s="286">
        <v>2</v>
      </c>
      <c r="N48" s="287">
        <v>3</v>
      </c>
      <c r="O48" s="15" t="s">
        <v>40</v>
      </c>
      <c r="P48" s="7"/>
      <c r="Q48" s="1"/>
      <c r="R48" s="1"/>
      <c r="S48" s="1"/>
      <c r="T48" s="1"/>
      <c r="U48" s="1"/>
      <c r="V48" s="1"/>
      <c r="W48" s="1"/>
      <c r="X48" s="1"/>
      <c r="Y48" s="1"/>
      <c r="Z48" s="1"/>
    </row>
    <row r="49" spans="1:26" ht="55.2" x14ac:dyDescent="0.3">
      <c r="A49" s="96"/>
      <c r="B49" s="100"/>
      <c r="C49" s="97"/>
      <c r="D49" s="101"/>
      <c r="E49" s="291"/>
      <c r="F49" s="14"/>
      <c r="G49" s="14"/>
      <c r="H49" s="54"/>
      <c r="I49" s="36"/>
      <c r="J49" s="36"/>
      <c r="K49" s="36"/>
      <c r="L49" s="32" t="s">
        <v>80</v>
      </c>
      <c r="M49" s="98">
        <v>0</v>
      </c>
      <c r="N49" s="99">
        <v>1</v>
      </c>
      <c r="O49" s="15" t="s">
        <v>40</v>
      </c>
      <c r="P49" s="8"/>
      <c r="Q49" s="1"/>
      <c r="R49" s="1"/>
      <c r="S49" s="1"/>
      <c r="T49" s="1"/>
      <c r="U49" s="1"/>
      <c r="V49" s="1"/>
      <c r="W49" s="1"/>
      <c r="X49" s="1"/>
      <c r="Y49" s="1"/>
      <c r="Z49" s="1"/>
    </row>
    <row r="50" spans="1:26" s="1" customFormat="1" ht="147.75" customHeight="1" x14ac:dyDescent="0.25">
      <c r="A50" s="94" t="s">
        <v>60</v>
      </c>
      <c r="B50" s="21" t="s">
        <v>58</v>
      </c>
      <c r="C50" s="33" t="s">
        <v>108</v>
      </c>
      <c r="D50" s="22" t="s">
        <v>19</v>
      </c>
      <c r="E50" s="292" t="s">
        <v>123</v>
      </c>
      <c r="F50" s="95" t="s">
        <v>136</v>
      </c>
      <c r="G50" s="22" t="s">
        <v>32</v>
      </c>
      <c r="H50" s="86">
        <f>I50+K50</f>
        <v>200000</v>
      </c>
      <c r="I50" s="86">
        <v>170000</v>
      </c>
      <c r="J50" s="70">
        <v>0</v>
      </c>
      <c r="K50" s="86">
        <v>30000</v>
      </c>
      <c r="L50" s="18" t="s">
        <v>71</v>
      </c>
      <c r="M50" s="98">
        <v>0</v>
      </c>
      <c r="N50" s="99">
        <v>1</v>
      </c>
      <c r="O50" s="15" t="s">
        <v>40</v>
      </c>
      <c r="P50" s="7"/>
    </row>
    <row r="51" spans="1:26" ht="213" customHeight="1" x14ac:dyDescent="0.3">
      <c r="A51" s="102"/>
      <c r="B51" s="100"/>
      <c r="C51" s="103"/>
      <c r="D51" s="104"/>
      <c r="E51" s="293"/>
      <c r="F51" s="34"/>
      <c r="G51" s="34"/>
      <c r="H51" s="34"/>
      <c r="I51" s="34"/>
      <c r="J51" s="34"/>
      <c r="K51" s="34"/>
      <c r="L51" s="18" t="s">
        <v>73</v>
      </c>
      <c r="M51" s="105">
        <v>0</v>
      </c>
      <c r="N51" s="81">
        <v>883980</v>
      </c>
      <c r="O51" s="27" t="s">
        <v>40</v>
      </c>
      <c r="P51" s="8"/>
      <c r="Q51" s="1"/>
      <c r="R51" s="1"/>
      <c r="S51" s="1"/>
      <c r="T51" s="1"/>
      <c r="U51" s="1"/>
      <c r="V51" s="1"/>
      <c r="W51" s="1"/>
      <c r="X51" s="1"/>
      <c r="Y51" s="1"/>
      <c r="Z51" s="1"/>
    </row>
    <row r="52" spans="1:26" ht="84.75" customHeight="1" x14ac:dyDescent="0.3">
      <c r="A52" s="111" t="s">
        <v>61</v>
      </c>
      <c r="B52" s="94" t="s">
        <v>96</v>
      </c>
      <c r="C52" s="294" t="s">
        <v>153</v>
      </c>
      <c r="D52" s="107" t="s">
        <v>19</v>
      </c>
      <c r="E52" s="107" t="s">
        <v>24</v>
      </c>
      <c r="F52" s="274" t="s">
        <v>23</v>
      </c>
      <c r="G52" s="220" t="s">
        <v>137</v>
      </c>
      <c r="H52" s="114">
        <f>SUM(I52:K52)</f>
        <v>5832505</v>
      </c>
      <c r="I52" s="114">
        <v>4957629</v>
      </c>
      <c r="J52" s="86">
        <v>0</v>
      </c>
      <c r="K52" s="114">
        <v>874876</v>
      </c>
      <c r="L52" s="18" t="s">
        <v>71</v>
      </c>
      <c r="M52" s="98">
        <v>0</v>
      </c>
      <c r="N52" s="99">
        <v>1</v>
      </c>
      <c r="O52" s="27" t="s">
        <v>40</v>
      </c>
      <c r="P52" s="7"/>
      <c r="Q52" s="1"/>
      <c r="R52" s="1"/>
      <c r="S52" s="1"/>
      <c r="T52" s="1"/>
      <c r="U52" s="1"/>
      <c r="V52" s="1"/>
      <c r="W52" s="1"/>
      <c r="X52" s="1"/>
      <c r="Y52" s="1"/>
      <c r="Z52" s="1"/>
    </row>
    <row r="53" spans="1:26" ht="65.25" customHeight="1" x14ac:dyDescent="0.3">
      <c r="A53" s="112"/>
      <c r="B53" s="113"/>
      <c r="C53" s="295"/>
      <c r="D53" s="82"/>
      <c r="E53" s="82"/>
      <c r="F53" s="82"/>
      <c r="G53" s="82"/>
      <c r="H53" s="108"/>
      <c r="I53" s="108"/>
      <c r="J53" s="109"/>
      <c r="K53" s="110"/>
      <c r="L53" s="94" t="s">
        <v>75</v>
      </c>
      <c r="M53" s="236">
        <v>0</v>
      </c>
      <c r="N53" s="238">
        <v>189799</v>
      </c>
      <c r="O53" s="126" t="s">
        <v>40</v>
      </c>
      <c r="P53" s="8"/>
      <c r="Q53" s="1"/>
      <c r="R53" s="1"/>
      <c r="S53" s="1"/>
      <c r="T53" s="1"/>
      <c r="U53" s="1"/>
      <c r="V53" s="1"/>
      <c r="W53" s="1"/>
      <c r="X53" s="1"/>
      <c r="Y53" s="1"/>
      <c r="Z53" s="1"/>
    </row>
    <row r="54" spans="1:26" ht="105.75" customHeight="1" x14ac:dyDescent="0.3">
      <c r="A54" s="247"/>
      <c r="B54" s="113"/>
      <c r="C54" s="295"/>
      <c r="D54" s="82"/>
      <c r="E54" s="82"/>
      <c r="F54" s="82"/>
      <c r="G54" s="82"/>
      <c r="H54" s="108"/>
      <c r="I54" s="108"/>
      <c r="J54" s="84"/>
      <c r="K54" s="108"/>
      <c r="L54" s="275" t="s">
        <v>147</v>
      </c>
      <c r="M54" s="266">
        <v>0</v>
      </c>
      <c r="N54" s="276">
        <v>0.67</v>
      </c>
      <c r="O54" s="237"/>
      <c r="P54" s="8"/>
      <c r="Q54" s="1"/>
      <c r="R54" s="1"/>
      <c r="S54" s="1"/>
      <c r="T54" s="1"/>
      <c r="U54" s="1"/>
      <c r="V54" s="1"/>
      <c r="W54" s="1"/>
      <c r="X54" s="1"/>
      <c r="Y54" s="1"/>
      <c r="Z54" s="1"/>
    </row>
    <row r="55" spans="1:26" ht="126" customHeight="1" x14ac:dyDescent="0.3">
      <c r="A55" s="255"/>
      <c r="B55" s="115"/>
      <c r="C55" s="295"/>
      <c r="D55" s="82"/>
      <c r="E55" s="256"/>
      <c r="F55" s="82"/>
      <c r="G55" s="82"/>
      <c r="H55" s="257"/>
      <c r="I55" s="63"/>
      <c r="J55" s="65"/>
      <c r="K55" s="63"/>
      <c r="L55" s="30" t="s">
        <v>74</v>
      </c>
      <c r="M55" s="91">
        <v>0</v>
      </c>
      <c r="N55" s="106">
        <v>18.98</v>
      </c>
      <c r="O55" s="27" t="s">
        <v>40</v>
      </c>
      <c r="P55" s="201"/>
      <c r="Q55" s="1"/>
      <c r="R55" s="1"/>
      <c r="S55" s="1"/>
      <c r="T55" s="1"/>
      <c r="U55" s="1"/>
      <c r="V55" s="1"/>
      <c r="W55" s="1"/>
      <c r="X55" s="1"/>
      <c r="Y55" s="1"/>
      <c r="Z55" s="1"/>
    </row>
    <row r="56" spans="1:26" ht="95.25" customHeight="1" x14ac:dyDescent="0.3">
      <c r="A56" s="251"/>
      <c r="B56" s="252"/>
      <c r="C56" s="195"/>
      <c r="D56" s="28"/>
      <c r="E56" s="253"/>
      <c r="F56" s="28"/>
      <c r="G56" s="28"/>
      <c r="H56" s="36"/>
      <c r="I56" s="36"/>
      <c r="J56" s="39"/>
      <c r="K56" s="36"/>
      <c r="L56" s="269" t="s">
        <v>148</v>
      </c>
      <c r="M56" s="277">
        <v>0</v>
      </c>
      <c r="N56" s="278">
        <v>6290</v>
      </c>
      <c r="O56" s="27"/>
      <c r="P56" s="201"/>
      <c r="Q56" s="1"/>
      <c r="R56" s="1"/>
      <c r="S56" s="1"/>
      <c r="T56" s="1"/>
      <c r="U56" s="1"/>
      <c r="V56" s="1"/>
      <c r="W56" s="1"/>
      <c r="X56" s="1"/>
      <c r="Y56" s="1"/>
      <c r="Z56" s="1"/>
    </row>
    <row r="57" spans="1:26" ht="55.2" x14ac:dyDescent="0.3">
      <c r="A57" s="248" t="s">
        <v>62</v>
      </c>
      <c r="B57" s="40" t="s">
        <v>88</v>
      </c>
      <c r="C57" s="41" t="s">
        <v>94</v>
      </c>
      <c r="D57" s="62" t="s">
        <v>19</v>
      </c>
      <c r="E57" s="62" t="s">
        <v>26</v>
      </c>
      <c r="F57" s="279" t="s">
        <v>136</v>
      </c>
      <c r="G57" s="231" t="s">
        <v>154</v>
      </c>
      <c r="H57" s="225">
        <f>SUM(I57:K57)</f>
        <v>117648</v>
      </c>
      <c r="I57" s="147">
        <v>100000</v>
      </c>
      <c r="J57" s="139">
        <v>0</v>
      </c>
      <c r="K57" s="147">
        <v>17648</v>
      </c>
      <c r="L57" s="30" t="s">
        <v>71</v>
      </c>
      <c r="M57" s="249">
        <v>0</v>
      </c>
      <c r="N57" s="250">
        <v>1</v>
      </c>
      <c r="O57" s="27" t="s">
        <v>40</v>
      </c>
      <c r="P57" s="118"/>
      <c r="Q57" s="1"/>
      <c r="R57" s="1"/>
      <c r="S57" s="1"/>
      <c r="T57" s="1"/>
      <c r="U57" s="1"/>
      <c r="V57" s="1"/>
      <c r="W57" s="1"/>
      <c r="X57" s="1"/>
      <c r="Y57" s="1"/>
      <c r="Z57" s="1"/>
    </row>
    <row r="58" spans="1:26" ht="60" customHeight="1" x14ac:dyDescent="0.3">
      <c r="A58" s="112"/>
      <c r="B58" s="115"/>
      <c r="C58" s="116"/>
      <c r="D58" s="82"/>
      <c r="E58" s="82"/>
      <c r="F58" s="83"/>
      <c r="G58" s="83"/>
      <c r="H58" s="108"/>
      <c r="I58" s="108"/>
      <c r="J58" s="84"/>
      <c r="K58" s="108"/>
      <c r="L58" s="31" t="s">
        <v>75</v>
      </c>
      <c r="M58" s="117">
        <v>0</v>
      </c>
      <c r="N58" s="221">
        <v>544</v>
      </c>
      <c r="O58" s="27" t="s">
        <v>40</v>
      </c>
      <c r="P58" s="8"/>
      <c r="Q58" s="1"/>
      <c r="R58" s="1"/>
      <c r="S58" s="1"/>
      <c r="T58" s="1"/>
      <c r="U58" s="1"/>
      <c r="V58" s="1"/>
      <c r="W58" s="1"/>
      <c r="X58" s="1"/>
      <c r="Y58" s="1"/>
      <c r="Z58" s="1"/>
    </row>
    <row r="59" spans="1:26" ht="120.75" customHeight="1" x14ac:dyDescent="0.3">
      <c r="A59" s="43"/>
      <c r="B59" s="37"/>
      <c r="C59" s="38"/>
      <c r="D59" s="23"/>
      <c r="E59" s="23"/>
      <c r="F59" s="24"/>
      <c r="G59" s="24"/>
      <c r="H59" s="44"/>
      <c r="I59" s="44"/>
      <c r="J59" s="45"/>
      <c r="K59" s="44"/>
      <c r="L59" s="30" t="s">
        <v>74</v>
      </c>
      <c r="M59" s="91">
        <v>0</v>
      </c>
      <c r="N59" s="222">
        <v>5.4399999999999997E-2</v>
      </c>
      <c r="O59" s="27" t="s">
        <v>40</v>
      </c>
      <c r="P59" s="202"/>
      <c r="Q59" s="1"/>
      <c r="R59" s="1"/>
      <c r="S59" s="1"/>
      <c r="T59" s="1"/>
      <c r="U59" s="1"/>
      <c r="V59" s="1"/>
      <c r="W59" s="1"/>
      <c r="X59" s="1"/>
      <c r="Y59" s="1"/>
      <c r="Z59" s="1"/>
    </row>
    <row r="60" spans="1:26" ht="75.75" customHeight="1" x14ac:dyDescent="0.3">
      <c r="A60" s="123" t="s">
        <v>63</v>
      </c>
      <c r="B60" s="57" t="s">
        <v>82</v>
      </c>
      <c r="C60" s="317" t="s">
        <v>103</v>
      </c>
      <c r="D60" s="19" t="s">
        <v>19</v>
      </c>
      <c r="E60" s="19" t="s">
        <v>26</v>
      </c>
      <c r="F60" s="259" t="s">
        <v>36</v>
      </c>
      <c r="G60" s="208" t="s">
        <v>138</v>
      </c>
      <c r="H60" s="86">
        <f>SUM(I60:K60)</f>
        <v>3093133.77</v>
      </c>
      <c r="I60" s="70">
        <v>2629163.7000000002</v>
      </c>
      <c r="J60" s="70">
        <v>0</v>
      </c>
      <c r="K60" s="70">
        <v>463970.07</v>
      </c>
      <c r="L60" s="18" t="s">
        <v>71</v>
      </c>
      <c r="M60" s="98">
        <v>0</v>
      </c>
      <c r="N60" s="99">
        <v>1</v>
      </c>
      <c r="O60" s="27" t="s">
        <v>40</v>
      </c>
      <c r="P60" s="7"/>
      <c r="Q60" s="1"/>
      <c r="R60" s="1"/>
      <c r="S60" s="1"/>
      <c r="T60" s="1"/>
      <c r="U60" s="1"/>
      <c r="V60" s="1"/>
      <c r="W60" s="1"/>
      <c r="X60" s="1"/>
      <c r="Y60" s="1"/>
      <c r="Z60" s="1"/>
    </row>
    <row r="61" spans="1:26" ht="80.25" customHeight="1" x14ac:dyDescent="0.3">
      <c r="A61" s="125"/>
      <c r="B61" s="116"/>
      <c r="C61" s="318"/>
      <c r="D61" s="62"/>
      <c r="E61" s="62"/>
      <c r="F61" s="126"/>
      <c r="G61" s="126"/>
      <c r="H61" s="127"/>
      <c r="I61" s="127"/>
      <c r="J61" s="65"/>
      <c r="K61" s="128"/>
      <c r="L61" s="122" t="s">
        <v>75</v>
      </c>
      <c r="M61" s="69">
        <v>0</v>
      </c>
      <c r="N61" s="209">
        <v>32303</v>
      </c>
      <c r="O61" s="27" t="s">
        <v>40</v>
      </c>
      <c r="P61" s="8"/>
      <c r="Q61" s="1"/>
      <c r="R61" s="1"/>
      <c r="S61" s="1"/>
      <c r="T61" s="1"/>
      <c r="U61" s="1"/>
      <c r="V61" s="1"/>
      <c r="W61" s="1"/>
      <c r="X61" s="1"/>
      <c r="Y61" s="1"/>
      <c r="Z61" s="1"/>
    </row>
    <row r="62" spans="1:26" ht="120" customHeight="1" x14ac:dyDescent="0.3">
      <c r="A62" s="49"/>
      <c r="B62" s="26"/>
      <c r="C62" s="307"/>
      <c r="D62" s="28"/>
      <c r="E62" s="28"/>
      <c r="F62" s="27"/>
      <c r="G62" s="27"/>
      <c r="H62" s="124"/>
      <c r="I62" s="124"/>
      <c r="J62" s="39"/>
      <c r="K62" s="124"/>
      <c r="L62" s="30" t="s">
        <v>74</v>
      </c>
      <c r="M62" s="68">
        <v>0</v>
      </c>
      <c r="N62" s="223">
        <v>3.2303000000000002</v>
      </c>
      <c r="O62" s="27" t="s">
        <v>40</v>
      </c>
      <c r="P62" s="202"/>
      <c r="Q62" s="1"/>
      <c r="R62" s="1"/>
      <c r="S62" s="1"/>
      <c r="T62" s="1"/>
      <c r="U62" s="1"/>
      <c r="V62" s="1"/>
      <c r="W62" s="1"/>
      <c r="X62" s="1"/>
      <c r="Y62" s="1"/>
      <c r="Z62" s="1"/>
    </row>
    <row r="63" spans="1:26" ht="66" customHeight="1" x14ac:dyDescent="0.3">
      <c r="A63" s="57" t="s">
        <v>64</v>
      </c>
      <c r="B63" s="51" t="s">
        <v>101</v>
      </c>
      <c r="C63" s="323" t="s">
        <v>127</v>
      </c>
      <c r="D63" s="19" t="s">
        <v>19</v>
      </c>
      <c r="E63" s="19" t="s">
        <v>26</v>
      </c>
      <c r="F63" s="208" t="s">
        <v>36</v>
      </c>
      <c r="G63" s="208" t="s">
        <v>141</v>
      </c>
      <c r="H63" s="114">
        <f>SUM(I63:K63)</f>
        <v>852942</v>
      </c>
      <c r="I63" s="71">
        <v>725000</v>
      </c>
      <c r="J63" s="70">
        <v>0</v>
      </c>
      <c r="K63" s="71">
        <v>127942</v>
      </c>
      <c r="L63" s="18" t="s">
        <v>71</v>
      </c>
      <c r="M63" s="98">
        <v>0</v>
      </c>
      <c r="N63" s="99">
        <v>1</v>
      </c>
      <c r="O63" s="27" t="s">
        <v>40</v>
      </c>
      <c r="P63" s="7"/>
      <c r="Q63" s="1"/>
      <c r="R63" s="1"/>
      <c r="S63" s="1"/>
      <c r="T63" s="1"/>
      <c r="U63" s="1"/>
      <c r="V63" s="1"/>
      <c r="W63" s="1"/>
      <c r="X63" s="1"/>
      <c r="Y63" s="1"/>
      <c r="Z63" s="1"/>
    </row>
    <row r="64" spans="1:26" ht="69" customHeight="1" x14ac:dyDescent="0.3">
      <c r="A64" s="130"/>
      <c r="B64" s="60"/>
      <c r="C64" s="324"/>
      <c r="D64" s="62"/>
      <c r="E64" s="62"/>
      <c r="F64" s="126"/>
      <c r="G64" s="126"/>
      <c r="H64" s="127"/>
      <c r="I64" s="127"/>
      <c r="J64" s="65"/>
      <c r="K64" s="128"/>
      <c r="L64" s="31" t="s">
        <v>75</v>
      </c>
      <c r="M64" s="68">
        <v>0</v>
      </c>
      <c r="N64" s="209">
        <v>70417</v>
      </c>
      <c r="O64" s="27" t="s">
        <v>40</v>
      </c>
      <c r="P64" s="8"/>
      <c r="Q64" s="1"/>
      <c r="R64" s="1"/>
      <c r="S64" s="1"/>
      <c r="T64" s="1"/>
      <c r="U64" s="1"/>
      <c r="V64" s="1"/>
      <c r="W64" s="1"/>
      <c r="X64" s="1"/>
      <c r="Y64" s="1"/>
      <c r="Z64" s="1"/>
    </row>
    <row r="65" spans="1:26" ht="110.4" x14ac:dyDescent="0.3">
      <c r="A65" s="129"/>
      <c r="B65" s="26"/>
      <c r="C65" s="325"/>
      <c r="D65" s="28"/>
      <c r="E65" s="26"/>
      <c r="F65" s="28"/>
      <c r="G65" s="28"/>
      <c r="H65" s="124"/>
      <c r="I65" s="124"/>
      <c r="J65" s="50"/>
      <c r="K65" s="124"/>
      <c r="L65" s="30" t="s">
        <v>74</v>
      </c>
      <c r="M65" s="68">
        <v>0</v>
      </c>
      <c r="N65" s="224">
        <v>7.04</v>
      </c>
      <c r="O65" s="27" t="s">
        <v>40</v>
      </c>
      <c r="P65" s="203"/>
      <c r="Q65" s="1"/>
      <c r="R65" s="1"/>
      <c r="S65" s="1"/>
      <c r="T65" s="1"/>
      <c r="U65" s="1"/>
      <c r="V65" s="1"/>
      <c r="W65" s="1"/>
      <c r="X65" s="1"/>
      <c r="Y65" s="1"/>
      <c r="Z65" s="1"/>
    </row>
    <row r="66" spans="1:26" ht="62.25" customHeight="1" x14ac:dyDescent="0.3">
      <c r="A66" s="57" t="s">
        <v>65</v>
      </c>
      <c r="B66" s="51" t="s">
        <v>93</v>
      </c>
      <c r="C66" s="51" t="s">
        <v>104</v>
      </c>
      <c r="D66" s="19" t="s">
        <v>19</v>
      </c>
      <c r="E66" s="19" t="s">
        <v>26</v>
      </c>
      <c r="F66" s="210" t="s">
        <v>36</v>
      </c>
      <c r="G66" s="210" t="s">
        <v>142</v>
      </c>
      <c r="H66" s="114">
        <f>SUM(I66:K66)</f>
        <v>705883</v>
      </c>
      <c r="I66" s="71">
        <v>600000</v>
      </c>
      <c r="J66" s="70">
        <v>0</v>
      </c>
      <c r="K66" s="71">
        <v>105883</v>
      </c>
      <c r="L66" s="18" t="s">
        <v>71</v>
      </c>
      <c r="M66" s="98">
        <v>0</v>
      </c>
      <c r="N66" s="99">
        <v>1</v>
      </c>
      <c r="O66" s="27" t="s">
        <v>40</v>
      </c>
      <c r="P66" s="119"/>
      <c r="Q66" s="1"/>
      <c r="R66" s="1"/>
      <c r="S66" s="1"/>
      <c r="T66" s="1"/>
      <c r="U66" s="1"/>
      <c r="V66" s="1"/>
      <c r="W66" s="1"/>
      <c r="X66" s="1"/>
      <c r="Y66" s="1"/>
      <c r="Z66" s="1"/>
    </row>
    <row r="67" spans="1:26" ht="65.25" customHeight="1" x14ac:dyDescent="0.3">
      <c r="A67" s="131"/>
      <c r="B67" s="60"/>
      <c r="D67" s="62"/>
      <c r="E67" s="62"/>
      <c r="F67" s="62"/>
      <c r="G67" s="62"/>
      <c r="H67" s="127"/>
      <c r="I67" s="127"/>
      <c r="J67" s="65"/>
      <c r="K67" s="128"/>
      <c r="L67" s="31" t="s">
        <v>75</v>
      </c>
      <c r="M67" s="68">
        <v>0</v>
      </c>
      <c r="N67" s="209">
        <v>107605</v>
      </c>
      <c r="O67" s="27" t="s">
        <v>40</v>
      </c>
      <c r="P67" s="8"/>
      <c r="Q67" s="1"/>
      <c r="R67" s="1"/>
      <c r="S67" s="1"/>
      <c r="T67" s="1"/>
      <c r="U67" s="1"/>
      <c r="V67" s="1"/>
      <c r="W67" s="1"/>
      <c r="X67" s="1"/>
      <c r="Y67" s="1"/>
      <c r="Z67" s="1"/>
    </row>
    <row r="68" spans="1:26" ht="110.4" x14ac:dyDescent="0.3">
      <c r="A68" s="129"/>
      <c r="B68" s="26"/>
      <c r="C68" s="26"/>
      <c r="D68" s="28"/>
      <c r="E68" s="28"/>
      <c r="F68" s="28"/>
      <c r="G68" s="28"/>
      <c r="H68" s="124"/>
      <c r="I68" s="124"/>
      <c r="J68" s="14"/>
      <c r="K68" s="124"/>
      <c r="L68" s="30" t="s">
        <v>74</v>
      </c>
      <c r="M68" s="68">
        <v>0</v>
      </c>
      <c r="N68" s="223">
        <v>10.7605</v>
      </c>
      <c r="O68" s="27" t="s">
        <v>40</v>
      </c>
      <c r="P68" s="202"/>
      <c r="Q68" s="1"/>
      <c r="R68" s="1"/>
      <c r="S68" s="1"/>
      <c r="T68" s="1"/>
      <c r="U68" s="1"/>
      <c r="V68" s="1"/>
      <c r="W68" s="1"/>
      <c r="X68" s="1"/>
      <c r="Y68" s="1"/>
      <c r="Z68" s="1"/>
    </row>
    <row r="69" spans="1:26" ht="63" customHeight="1" x14ac:dyDescent="0.3">
      <c r="A69" s="199" t="s">
        <v>66</v>
      </c>
      <c r="B69" s="199" t="s">
        <v>92</v>
      </c>
      <c r="C69" s="306" t="s">
        <v>143</v>
      </c>
      <c r="D69" s="20" t="s">
        <v>19</v>
      </c>
      <c r="E69" s="20" t="s">
        <v>30</v>
      </c>
      <c r="F69" s="259" t="s">
        <v>139</v>
      </c>
      <c r="G69" s="20" t="s">
        <v>31</v>
      </c>
      <c r="H69" s="114">
        <f t="shared" ref="H69" si="2">SUM(I69:K69)</f>
        <v>3216555.08</v>
      </c>
      <c r="I69" s="211">
        <v>2734071.81</v>
      </c>
      <c r="J69" s="70">
        <v>0</v>
      </c>
      <c r="K69" s="211">
        <v>482483.27</v>
      </c>
      <c r="L69" s="18" t="s">
        <v>71</v>
      </c>
      <c r="M69" s="98">
        <v>0</v>
      </c>
      <c r="N69" s="99">
        <v>1</v>
      </c>
      <c r="O69" s="27" t="s">
        <v>40</v>
      </c>
      <c r="P69" s="7"/>
      <c r="Q69" s="1"/>
      <c r="R69" s="1"/>
      <c r="S69" s="1"/>
      <c r="T69" s="1"/>
      <c r="U69" s="1"/>
      <c r="V69" s="1"/>
      <c r="W69" s="1"/>
      <c r="X69" s="1"/>
      <c r="Y69" s="1"/>
      <c r="Z69" s="1"/>
    </row>
    <row r="70" spans="1:26" ht="69" x14ac:dyDescent="0.3">
      <c r="A70" s="131"/>
      <c r="B70" s="60"/>
      <c r="C70" s="319"/>
      <c r="D70" s="41"/>
      <c r="E70" s="126"/>
      <c r="F70" s="126"/>
      <c r="G70" s="126"/>
      <c r="H70" s="147"/>
      <c r="I70" s="65"/>
      <c r="J70" s="65"/>
      <c r="K70" s="65"/>
      <c r="L70" s="16" t="s">
        <v>76</v>
      </c>
      <c r="M70" s="68">
        <v>0</v>
      </c>
      <c r="N70" s="227">
        <v>0.94</v>
      </c>
      <c r="O70" s="27" t="s">
        <v>40</v>
      </c>
      <c r="P70" s="8"/>
      <c r="Q70" s="1"/>
      <c r="R70" s="1"/>
      <c r="S70" s="1"/>
      <c r="T70" s="1"/>
      <c r="U70" s="1"/>
      <c r="V70" s="1"/>
      <c r="W70" s="1"/>
      <c r="X70" s="1"/>
      <c r="Y70" s="1"/>
      <c r="Z70" s="1"/>
    </row>
    <row r="71" spans="1:26" ht="66" customHeight="1" x14ac:dyDescent="0.3">
      <c r="A71" s="131"/>
      <c r="B71" s="60"/>
      <c r="C71" s="319"/>
      <c r="D71" s="41"/>
      <c r="E71" s="126"/>
      <c r="F71" s="126"/>
      <c r="G71" s="126"/>
      <c r="H71" s="147"/>
      <c r="I71" s="65"/>
      <c r="J71" s="65"/>
      <c r="K71" s="134"/>
      <c r="L71" s="31" t="s">
        <v>75</v>
      </c>
      <c r="M71" s="91">
        <v>0</v>
      </c>
      <c r="N71" s="198">
        <v>35575</v>
      </c>
      <c r="O71" s="27" t="s">
        <v>40</v>
      </c>
      <c r="P71" s="8"/>
      <c r="Q71" s="1"/>
      <c r="R71" s="1"/>
      <c r="S71" s="1"/>
      <c r="T71" s="1"/>
      <c r="U71" s="1"/>
      <c r="V71" s="1"/>
      <c r="W71" s="1"/>
      <c r="X71" s="1"/>
      <c r="Y71" s="1"/>
      <c r="Z71" s="1"/>
    </row>
    <row r="72" spans="1:26" ht="110.4" x14ac:dyDescent="0.3">
      <c r="A72" s="131"/>
      <c r="B72" s="60"/>
      <c r="C72" s="41"/>
      <c r="D72" s="41"/>
      <c r="E72" s="126"/>
      <c r="F72" s="126"/>
      <c r="G72" s="126"/>
      <c r="H72" s="147"/>
      <c r="I72" s="65"/>
      <c r="J72" s="65"/>
      <c r="K72" s="65"/>
      <c r="L72" s="30" t="s">
        <v>74</v>
      </c>
      <c r="M72" s="91">
        <v>0</v>
      </c>
      <c r="N72" s="228">
        <v>20.399999999999999</v>
      </c>
      <c r="O72" s="27" t="s">
        <v>40</v>
      </c>
      <c r="P72" s="204"/>
      <c r="Q72" s="1"/>
      <c r="R72" s="1"/>
      <c r="S72" s="1"/>
      <c r="T72" s="1"/>
      <c r="U72" s="1"/>
      <c r="V72" s="1"/>
      <c r="W72" s="1"/>
      <c r="X72" s="1"/>
      <c r="Y72" s="1"/>
      <c r="Z72" s="1"/>
    </row>
    <row r="73" spans="1:26" ht="82.8" x14ac:dyDescent="0.3">
      <c r="A73" s="49"/>
      <c r="B73" s="133"/>
      <c r="C73" s="27"/>
      <c r="D73" s="27"/>
      <c r="E73" s="35"/>
      <c r="F73" s="27"/>
      <c r="G73" s="27"/>
      <c r="H73" s="226"/>
      <c r="I73" s="27"/>
      <c r="J73" s="39"/>
      <c r="K73" s="39"/>
      <c r="L73" s="18" t="s">
        <v>77</v>
      </c>
      <c r="M73" s="91">
        <v>0</v>
      </c>
      <c r="N73" s="229">
        <v>6000</v>
      </c>
      <c r="O73" s="27" t="s">
        <v>40</v>
      </c>
      <c r="P73" s="8"/>
      <c r="Q73" s="1"/>
      <c r="R73" s="1"/>
      <c r="S73" s="1"/>
      <c r="T73" s="1"/>
      <c r="U73" s="1"/>
      <c r="V73" s="1"/>
      <c r="W73" s="1"/>
      <c r="X73" s="1"/>
      <c r="Y73" s="1"/>
      <c r="Z73" s="1"/>
    </row>
    <row r="74" spans="1:26" ht="66.75" customHeight="1" x14ac:dyDescent="0.3">
      <c r="A74" s="135" t="s">
        <v>67</v>
      </c>
      <c r="B74" s="46" t="s">
        <v>91</v>
      </c>
      <c r="C74" s="320" t="s">
        <v>116</v>
      </c>
      <c r="D74" s="136" t="s">
        <v>19</v>
      </c>
      <c r="E74" s="62" t="s">
        <v>22</v>
      </c>
      <c r="F74" s="230" t="s">
        <v>128</v>
      </c>
      <c r="G74" s="62" t="s">
        <v>32</v>
      </c>
      <c r="H74" s="225">
        <f>SUM(I74:K74)</f>
        <v>2201092.96</v>
      </c>
      <c r="I74" s="139">
        <f>1917738.5-46809.49</f>
        <v>1870929.01</v>
      </c>
      <c r="J74" s="139">
        <v>0</v>
      </c>
      <c r="K74" s="139">
        <f>338424.45-8260.5</f>
        <v>330163.95</v>
      </c>
      <c r="L74" s="18" t="s">
        <v>71</v>
      </c>
      <c r="M74" s="140">
        <v>0</v>
      </c>
      <c r="N74" s="142">
        <v>1</v>
      </c>
      <c r="O74" s="27" t="s">
        <v>40</v>
      </c>
      <c r="P74" s="7"/>
      <c r="Q74" s="1"/>
      <c r="R74" s="1"/>
      <c r="S74" s="1"/>
      <c r="T74" s="1"/>
      <c r="U74" s="1"/>
      <c r="V74" s="1"/>
      <c r="W74" s="1"/>
      <c r="X74" s="1"/>
      <c r="Y74" s="1"/>
      <c r="Z74" s="1"/>
    </row>
    <row r="75" spans="1:26" ht="55.2" x14ac:dyDescent="0.3">
      <c r="A75" s="125"/>
      <c r="B75" s="113"/>
      <c r="C75" s="321"/>
      <c r="D75" s="136"/>
      <c r="E75" s="62"/>
      <c r="F75" s="62"/>
      <c r="G75" s="62"/>
      <c r="H75" s="65"/>
      <c r="I75" s="65"/>
      <c r="J75" s="65"/>
      <c r="K75" s="138"/>
      <c r="L75" s="31" t="s">
        <v>75</v>
      </c>
      <c r="M75" s="141">
        <v>0</v>
      </c>
      <c r="N75" s="144" t="s">
        <v>126</v>
      </c>
      <c r="O75" s="27" t="s">
        <v>40</v>
      </c>
      <c r="P75" s="8"/>
      <c r="Q75" s="1"/>
      <c r="R75" s="1"/>
      <c r="S75" s="1"/>
      <c r="T75" s="1"/>
      <c r="U75" s="1"/>
      <c r="V75" s="1"/>
      <c r="W75" s="1"/>
      <c r="X75" s="1"/>
      <c r="Y75" s="1"/>
      <c r="Z75" s="1"/>
    </row>
    <row r="76" spans="1:26" ht="110.4" x14ac:dyDescent="0.3">
      <c r="A76" s="48"/>
      <c r="B76" s="37"/>
      <c r="C76" s="137"/>
      <c r="D76" s="47"/>
      <c r="E76" s="28"/>
      <c r="F76" s="28"/>
      <c r="G76" s="28"/>
      <c r="H76" s="39"/>
      <c r="I76" s="39"/>
      <c r="J76" s="39"/>
      <c r="K76" s="39"/>
      <c r="L76" s="30" t="s">
        <v>74</v>
      </c>
      <c r="M76" s="141">
        <v>0</v>
      </c>
      <c r="N76" s="143">
        <v>0.23269999999999999</v>
      </c>
      <c r="O76" s="27" t="s">
        <v>40</v>
      </c>
      <c r="P76" s="205"/>
      <c r="Q76" s="1"/>
      <c r="R76" s="1"/>
      <c r="S76" s="1"/>
      <c r="T76" s="1"/>
      <c r="U76" s="1"/>
      <c r="V76" s="1"/>
      <c r="W76" s="1"/>
      <c r="X76" s="1"/>
      <c r="Y76" s="1"/>
      <c r="Z76" s="1"/>
    </row>
    <row r="77" spans="1:26" ht="55.2" x14ac:dyDescent="0.3">
      <c r="A77" s="135" t="s">
        <v>68</v>
      </c>
      <c r="B77" s="60" t="s">
        <v>39</v>
      </c>
      <c r="C77" s="317" t="s">
        <v>98</v>
      </c>
      <c r="D77" s="62" t="s">
        <v>19</v>
      </c>
      <c r="E77" s="62" t="s">
        <v>38</v>
      </c>
      <c r="F77" s="280" t="s">
        <v>139</v>
      </c>
      <c r="G77" s="230" t="s">
        <v>137</v>
      </c>
      <c r="H77" s="281">
        <f>SUM(I77:K77)</f>
        <v>33450172.09</v>
      </c>
      <c r="I77" s="281">
        <v>15598773.77</v>
      </c>
      <c r="J77" s="282">
        <v>5805401.7699999996</v>
      </c>
      <c r="K77" s="282">
        <v>12045996.550000001</v>
      </c>
      <c r="L77" s="18" t="s">
        <v>71</v>
      </c>
      <c r="M77" s="148">
        <v>0</v>
      </c>
      <c r="N77" s="150">
        <v>1</v>
      </c>
      <c r="O77" s="27" t="s">
        <v>40</v>
      </c>
      <c r="P77" s="8"/>
      <c r="Q77" s="1"/>
      <c r="R77" s="1"/>
      <c r="S77" s="1"/>
      <c r="T77" s="1"/>
      <c r="U77" s="1"/>
      <c r="V77" s="1"/>
      <c r="W77" s="1"/>
      <c r="X77" s="1"/>
      <c r="Y77" s="1"/>
      <c r="Z77" s="1"/>
    </row>
    <row r="78" spans="1:26" ht="69" x14ac:dyDescent="0.3">
      <c r="A78" s="135"/>
      <c r="B78" s="60"/>
      <c r="C78" s="319"/>
      <c r="D78" s="62"/>
      <c r="E78" s="62"/>
      <c r="F78" s="62"/>
      <c r="G78" s="62"/>
      <c r="H78" s="63"/>
      <c r="I78" s="63"/>
      <c r="J78" s="65"/>
      <c r="K78" s="65"/>
      <c r="L78" s="145" t="s">
        <v>107</v>
      </c>
      <c r="M78" s="91">
        <v>0</v>
      </c>
      <c r="N78" s="151">
        <v>1</v>
      </c>
      <c r="O78" s="27" t="s">
        <v>40</v>
      </c>
      <c r="P78" s="8"/>
      <c r="Q78" s="1"/>
      <c r="R78" s="1"/>
      <c r="S78" s="1"/>
      <c r="T78" s="1"/>
      <c r="U78" s="1"/>
      <c r="V78" s="1"/>
      <c r="W78" s="1"/>
      <c r="X78" s="1"/>
      <c r="Y78" s="1"/>
      <c r="Z78" s="1"/>
    </row>
    <row r="79" spans="1:26" ht="55.2" x14ac:dyDescent="0.3">
      <c r="A79" s="132"/>
      <c r="B79" s="60"/>
      <c r="C79" s="60"/>
      <c r="D79" s="62"/>
      <c r="E79" s="62"/>
      <c r="F79" s="62"/>
      <c r="G79" s="62"/>
      <c r="H79" s="63"/>
      <c r="I79" s="63"/>
      <c r="J79" s="65"/>
      <c r="K79" s="146"/>
      <c r="L79" s="122" t="s">
        <v>75</v>
      </c>
      <c r="M79" s="91">
        <v>0</v>
      </c>
      <c r="N79" s="151">
        <v>79410</v>
      </c>
      <c r="O79" s="27" t="s">
        <v>40</v>
      </c>
      <c r="P79" s="8"/>
      <c r="Q79" s="1"/>
      <c r="R79" s="1"/>
      <c r="S79" s="1"/>
      <c r="T79" s="1"/>
      <c r="U79" s="1"/>
      <c r="V79" s="1"/>
      <c r="W79" s="1"/>
      <c r="X79" s="1"/>
      <c r="Y79" s="1"/>
      <c r="Z79" s="1"/>
    </row>
    <row r="80" spans="1:26" ht="110.4" x14ac:dyDescent="0.3">
      <c r="A80" s="49"/>
      <c r="B80" s="26"/>
      <c r="C80" s="26"/>
      <c r="D80" s="28"/>
      <c r="E80" s="28"/>
      <c r="F80" s="28"/>
      <c r="G80" s="28"/>
      <c r="H80" s="36"/>
      <c r="I80" s="36"/>
      <c r="J80" s="50"/>
      <c r="K80" s="50"/>
      <c r="L80" s="30" t="s">
        <v>74</v>
      </c>
      <c r="M80" s="91">
        <v>0</v>
      </c>
      <c r="N80" s="106">
        <v>7.9409999999999998</v>
      </c>
      <c r="O80" s="27" t="s">
        <v>40</v>
      </c>
      <c r="P80" s="205"/>
      <c r="Q80" s="1"/>
      <c r="R80" s="1"/>
      <c r="S80" s="1"/>
      <c r="T80" s="1"/>
      <c r="U80" s="1"/>
      <c r="V80" s="1"/>
      <c r="W80" s="1"/>
      <c r="X80" s="1"/>
      <c r="Y80" s="1"/>
      <c r="Z80" s="1"/>
    </row>
    <row r="81" spans="1:26" ht="113.25" customHeight="1" x14ac:dyDescent="0.3">
      <c r="A81" s="123" t="s">
        <v>69</v>
      </c>
      <c r="B81" s="51" t="s">
        <v>117</v>
      </c>
      <c r="C81" s="94" t="s">
        <v>118</v>
      </c>
      <c r="D81" s="19" t="s">
        <v>19</v>
      </c>
      <c r="E81" s="20" t="s">
        <v>37</v>
      </c>
      <c r="F81" s="231" t="s">
        <v>139</v>
      </c>
      <c r="G81" s="231" t="s">
        <v>129</v>
      </c>
      <c r="H81" s="147">
        <f>SUM(I81:K81)</f>
        <v>350000</v>
      </c>
      <c r="I81" s="139">
        <v>297500</v>
      </c>
      <c r="J81" s="70">
        <v>0</v>
      </c>
      <c r="K81" s="70">
        <v>52500</v>
      </c>
      <c r="L81" s="16" t="s">
        <v>76</v>
      </c>
      <c r="M81" s="91">
        <v>0</v>
      </c>
      <c r="N81" s="149">
        <v>0.5</v>
      </c>
      <c r="O81" s="15" t="s">
        <v>83</v>
      </c>
      <c r="P81" s="7"/>
      <c r="Q81" s="1"/>
      <c r="R81" s="1"/>
      <c r="S81" s="1"/>
      <c r="T81" s="1"/>
      <c r="U81" s="1"/>
      <c r="V81" s="1"/>
      <c r="W81" s="1"/>
      <c r="X81" s="1"/>
      <c r="Y81" s="1"/>
      <c r="Z81" s="1"/>
    </row>
    <row r="82" spans="1:26" ht="112.5" customHeight="1" x14ac:dyDescent="0.3">
      <c r="A82" s="152"/>
      <c r="B82" s="153"/>
      <c r="C82" s="154"/>
      <c r="D82" s="155"/>
      <c r="E82" s="156"/>
      <c r="F82" s="154"/>
      <c r="G82" s="154"/>
      <c r="H82" s="154"/>
      <c r="I82" s="154"/>
      <c r="J82" s="157"/>
      <c r="K82" s="158"/>
      <c r="L82" s="17" t="s">
        <v>77</v>
      </c>
      <c r="M82" s="91">
        <v>0</v>
      </c>
      <c r="N82" s="81">
        <v>92500</v>
      </c>
      <c r="O82" s="27" t="s">
        <v>40</v>
      </c>
      <c r="P82" s="7"/>
      <c r="Q82" s="1"/>
      <c r="R82" s="1"/>
      <c r="S82" s="1"/>
      <c r="T82" s="1"/>
      <c r="U82" s="1"/>
      <c r="V82" s="1"/>
      <c r="W82" s="1"/>
      <c r="X82" s="1"/>
      <c r="Y82" s="1"/>
      <c r="Z82" s="1"/>
    </row>
    <row r="83" spans="1:26" s="1" customFormat="1" ht="68.25" customHeight="1" x14ac:dyDescent="0.25">
      <c r="A83" s="165" t="s">
        <v>70</v>
      </c>
      <c r="B83" s="21" t="s">
        <v>97</v>
      </c>
      <c r="C83" s="322" t="s">
        <v>144</v>
      </c>
      <c r="D83" s="166" t="s">
        <v>19</v>
      </c>
      <c r="E83" s="107" t="s">
        <v>26</v>
      </c>
      <c r="F83" s="220" t="s">
        <v>140</v>
      </c>
      <c r="G83" s="95" t="s">
        <v>129</v>
      </c>
      <c r="H83" s="114">
        <f>I83+J83+K83</f>
        <v>8716866</v>
      </c>
      <c r="I83" s="86">
        <v>7409335.5999999996</v>
      </c>
      <c r="J83" s="86">
        <f>[1]KRFZ!$J$79</f>
        <v>0</v>
      </c>
      <c r="K83" s="86">
        <v>1307530.3999999999</v>
      </c>
      <c r="L83" s="18" t="s">
        <v>71</v>
      </c>
      <c r="M83" s="98">
        <v>0</v>
      </c>
      <c r="N83" s="99">
        <v>1</v>
      </c>
      <c r="O83" s="52" t="s">
        <v>83</v>
      </c>
    </row>
    <row r="84" spans="1:26" s="1" customFormat="1" ht="55.2" x14ac:dyDescent="0.25">
      <c r="A84" s="168"/>
      <c r="B84" s="116"/>
      <c r="C84" s="321"/>
      <c r="D84" s="168"/>
      <c r="E84" s="116"/>
      <c r="F84" s="116"/>
      <c r="G84" s="116"/>
      <c r="H84" s="116"/>
      <c r="I84" s="116"/>
      <c r="J84" s="116"/>
      <c r="K84" s="116"/>
      <c r="L84" s="42" t="s">
        <v>75</v>
      </c>
      <c r="M84" s="169">
        <v>0</v>
      </c>
      <c r="N84" s="232">
        <v>34200</v>
      </c>
      <c r="O84" s="52" t="s">
        <v>83</v>
      </c>
      <c r="P84" s="8"/>
    </row>
    <row r="85" spans="1:26" s="1" customFormat="1" ht="110.4" x14ac:dyDescent="0.25">
      <c r="A85" s="167"/>
      <c r="B85" s="38"/>
      <c r="C85" s="38"/>
      <c r="D85" s="167"/>
      <c r="E85" s="38"/>
      <c r="F85" s="38"/>
      <c r="G85" s="38"/>
      <c r="H85" s="38"/>
      <c r="I85" s="38"/>
      <c r="J85" s="38"/>
      <c r="K85" s="38"/>
      <c r="L85" s="53" t="s">
        <v>74</v>
      </c>
      <c r="M85" s="169">
        <v>0</v>
      </c>
      <c r="N85" s="233">
        <v>3.42</v>
      </c>
      <c r="O85" s="52" t="s">
        <v>83</v>
      </c>
      <c r="P85" s="206"/>
    </row>
    <row r="86" spans="1:26" ht="14.4" x14ac:dyDescent="0.3">
      <c r="A86" s="160"/>
      <c r="B86" s="160"/>
      <c r="C86" s="161"/>
      <c r="D86" s="161"/>
      <c r="E86" s="161"/>
      <c r="F86" s="162"/>
      <c r="G86" s="163"/>
      <c r="H86" s="284">
        <f t="shared" ref="H86:J86" si="3">SUM(H50,H52,H57,H60,H63,H66,H69,H74,H77,H81,H83)</f>
        <v>58736797.899999999</v>
      </c>
      <c r="I86" s="284">
        <f t="shared" si="3"/>
        <v>37092402.890000001</v>
      </c>
      <c r="J86" s="284">
        <f t="shared" si="3"/>
        <v>5805401.7699999996</v>
      </c>
      <c r="K86" s="284">
        <f>SUM(K50,K52,K57,K60,K63,K66,K69,K74,K77,K81,K83)</f>
        <v>15838993.24</v>
      </c>
      <c r="L86" s="164"/>
      <c r="M86" s="164"/>
      <c r="N86" s="164"/>
      <c r="O86" s="164"/>
      <c r="P86" s="207"/>
      <c r="Q86" s="1"/>
      <c r="R86" s="1"/>
      <c r="S86" s="1"/>
      <c r="T86" s="1"/>
      <c r="U86" s="1"/>
      <c r="V86" s="1"/>
      <c r="W86" s="1"/>
      <c r="X86" s="1"/>
      <c r="Y86" s="1"/>
      <c r="Z86" s="1"/>
    </row>
    <row r="87" spans="1:26" ht="18" customHeight="1" x14ac:dyDescent="0.3">
      <c r="A87" s="159"/>
      <c r="B87" s="159"/>
      <c r="C87" s="120"/>
      <c r="D87" s="120"/>
      <c r="E87" s="120"/>
      <c r="F87" s="121"/>
      <c r="G87" s="283" t="s">
        <v>119</v>
      </c>
      <c r="H87" s="285">
        <f t="shared" ref="H87:I87" si="4">SUM(H32,H43,H86)</f>
        <v>83515720.319999993</v>
      </c>
      <c r="I87" s="285">
        <f t="shared" si="4"/>
        <v>58154485.329999998</v>
      </c>
      <c r="J87" s="285">
        <f>SUM(J32,J43,J86)</f>
        <v>5805401.7699999996</v>
      </c>
      <c r="K87" s="285">
        <f>SUM(K32,K43,K86)</f>
        <v>19555833.219999999</v>
      </c>
      <c r="L87" s="121"/>
      <c r="M87" s="120"/>
      <c r="N87" s="120"/>
      <c r="O87" s="120"/>
      <c r="P87" s="10"/>
      <c r="Q87" s="1"/>
      <c r="R87" s="1"/>
      <c r="S87" s="1"/>
      <c r="T87" s="1"/>
      <c r="U87" s="1"/>
      <c r="V87" s="1"/>
      <c r="W87" s="1"/>
      <c r="X87" s="1"/>
      <c r="Y87" s="1"/>
      <c r="Z87" s="1"/>
    </row>
    <row r="88" spans="1:26" ht="13.5" customHeight="1" x14ac:dyDescent="0.3">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3">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3">
      <c r="A90" s="1"/>
      <c r="B90" s="1"/>
      <c r="C90" s="1"/>
      <c r="D90" s="1"/>
      <c r="E90" s="1"/>
      <c r="F90" s="1"/>
      <c r="G90" s="1"/>
      <c r="H90" s="13"/>
      <c r="I90" s="1"/>
      <c r="J90" s="4"/>
      <c r="K90" s="254"/>
      <c r="L90" s="1"/>
      <c r="M90" s="1"/>
      <c r="N90" s="1"/>
      <c r="O90" s="1"/>
      <c r="P90" s="8"/>
      <c r="Q90" s="1"/>
      <c r="R90" s="1"/>
      <c r="S90" s="1"/>
      <c r="T90" s="1"/>
      <c r="U90" s="1"/>
      <c r="V90" s="1"/>
      <c r="W90" s="1"/>
      <c r="X90" s="1"/>
      <c r="Y90" s="1"/>
      <c r="Z90" s="1"/>
    </row>
    <row r="91" spans="1:26" ht="13.5" customHeight="1" x14ac:dyDescent="0.3">
      <c r="A91" s="1"/>
      <c r="B91" s="1"/>
      <c r="C91" s="1"/>
      <c r="D91" s="1"/>
      <c r="E91" s="1"/>
      <c r="F91" s="1"/>
      <c r="G91" s="1"/>
      <c r="H91" s="13"/>
      <c r="I91" s="1"/>
      <c r="J91" s="4"/>
      <c r="K91" s="1"/>
      <c r="L91" s="1"/>
      <c r="M91" s="1"/>
      <c r="N91" s="1"/>
      <c r="O91" s="1"/>
      <c r="P91" s="8"/>
      <c r="Q91" s="1"/>
      <c r="R91" s="1"/>
      <c r="S91" s="1"/>
      <c r="T91" s="1"/>
      <c r="U91" s="1"/>
      <c r="V91" s="1"/>
      <c r="W91" s="1"/>
      <c r="X91" s="1"/>
      <c r="Y91" s="1"/>
      <c r="Z91" s="1"/>
    </row>
    <row r="92" spans="1:26" ht="13.5" customHeight="1" x14ac:dyDescent="0.3">
      <c r="A92" s="1"/>
      <c r="B92" s="1"/>
      <c r="C92" s="1"/>
      <c r="D92" s="1"/>
      <c r="E92" s="1"/>
      <c r="F92" s="1"/>
      <c r="G92" s="1"/>
      <c r="H92" s="1"/>
      <c r="I92" s="1"/>
      <c r="J92" s="4"/>
      <c r="K92" s="254"/>
      <c r="L92" s="1"/>
      <c r="M92" s="1"/>
      <c r="N92" s="1"/>
      <c r="O92" s="1"/>
      <c r="P92" s="8"/>
      <c r="Q92" s="1"/>
      <c r="R92" s="1"/>
      <c r="S92" s="1"/>
      <c r="T92" s="1"/>
      <c r="U92" s="1"/>
      <c r="V92" s="1"/>
      <c r="W92" s="1"/>
      <c r="X92" s="1"/>
      <c r="Y92" s="1"/>
      <c r="Z92" s="1"/>
    </row>
    <row r="93" spans="1:26" ht="13.5" customHeight="1" x14ac:dyDescent="0.3">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3">
      <c r="A94" s="1"/>
      <c r="B94" s="1"/>
      <c r="C94" s="1"/>
      <c r="D94" s="1"/>
      <c r="E94" s="1"/>
      <c r="F94" s="1"/>
      <c r="G94" s="1"/>
      <c r="H94" s="254"/>
      <c r="I94" s="1"/>
      <c r="J94" s="4"/>
      <c r="K94" s="1"/>
      <c r="L94" s="1"/>
      <c r="M94" s="1"/>
      <c r="N94" s="1"/>
      <c r="O94" s="1"/>
      <c r="P94" s="8"/>
      <c r="Q94" s="1"/>
      <c r="R94" s="1"/>
      <c r="S94" s="1"/>
      <c r="T94" s="1"/>
      <c r="U94" s="1"/>
      <c r="V94" s="1"/>
      <c r="W94" s="1"/>
      <c r="X94" s="1"/>
      <c r="Y94" s="1"/>
      <c r="Z94" s="1"/>
    </row>
    <row r="95" spans="1:26" ht="13.5" customHeight="1" x14ac:dyDescent="0.3">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3">
      <c r="A96" s="1"/>
      <c r="B96" s="1"/>
      <c r="C96" s="1"/>
      <c r="D96" s="1"/>
      <c r="E96" s="1"/>
      <c r="F96" s="1"/>
      <c r="G96" s="1"/>
      <c r="H96" s="254"/>
      <c r="I96" s="1"/>
      <c r="J96" s="4"/>
      <c r="K96" s="1"/>
      <c r="L96" s="1"/>
      <c r="M96" s="1"/>
      <c r="N96" s="1"/>
      <c r="O96" s="1"/>
      <c r="P96" s="8"/>
      <c r="Q96" s="1"/>
      <c r="R96" s="1"/>
      <c r="S96" s="1"/>
      <c r="T96" s="1"/>
      <c r="U96" s="1"/>
      <c r="V96" s="1"/>
      <c r="W96" s="1"/>
      <c r="X96" s="1"/>
      <c r="Y96" s="1"/>
      <c r="Z96" s="1"/>
    </row>
    <row r="97" spans="1:26" ht="13.5" customHeight="1" x14ac:dyDescent="0.3">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3">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3">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3">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3">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3">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3">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3">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3">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3">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3">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3">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3">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3">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3">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3">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3">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3">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3">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3">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3">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3">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3">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3">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3">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3">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3">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3">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3">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3">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3">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3">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3">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3">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3">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3">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3">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3">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3">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3">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3">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3">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3">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3">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3">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3">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3">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3">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3">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3">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3">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3">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3">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3">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3">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3">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3">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3">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3">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3">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3">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3">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3">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3">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3">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3">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3">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3">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3">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3">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3">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3">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3">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3">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3">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3">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3">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3">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3">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3">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3">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3">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3">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3">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3">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3">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3">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3">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3">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3">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3">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3">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3">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3">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3">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3">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3">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3">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3">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3">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3">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3">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3">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3">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3">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3">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3">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3">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3">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3">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3">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3">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3">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3">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3">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3">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3">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3">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3">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3">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3">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3">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3">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3">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3">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3">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3">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3">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3">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3">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3">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3">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3">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3">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3">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3">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3">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3">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3">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3">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3">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3">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3">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3">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3">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3">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3">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3">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3">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3">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3">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3">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3">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3">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3">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3">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3">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3">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3">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3">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3">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3">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3">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3">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3">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3">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3">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3">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3">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3">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3">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3">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3">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3">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3">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3">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3">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3">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3">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3">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3">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3">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3">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3">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3">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3">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3">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3">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3">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3">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3">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3">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3">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3">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3">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3">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3">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3">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3">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3">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3">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3">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3">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3">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3">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3">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3">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3">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3">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3">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3">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3">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3">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3">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3">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3">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3">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3">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3">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3">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3">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3">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3">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3">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3">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3">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3">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3">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3">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3">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3">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3">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3">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3">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3">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3">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3">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3">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3">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3">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3">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3">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3">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3">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3">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3">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3">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3">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3">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3">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3">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3">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3">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3">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3">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3">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3">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3">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3">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3">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3">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3">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3">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3">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3">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3">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3">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3">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3">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3">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3">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3">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3">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3">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3">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3">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3">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3">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3">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3">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3">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3">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3">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3">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3">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3">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3">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3">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3">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3">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3">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3">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3">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3">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3">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3">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3">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3">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3">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3">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3">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3">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3">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3">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3">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3">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3">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3">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3">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3">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3">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3">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3">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3">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3">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3">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3">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3">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3">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3">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3">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3">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3">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3">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3">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3">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3">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3">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3">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3">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3">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3">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3">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3">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3">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3">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3">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3">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3">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3">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3">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3">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3">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3">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3">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3">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3">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3">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3">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3">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3">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3">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3">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3">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3">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3">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3">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3">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3">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3">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3">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3">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3">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3">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3">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3">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3">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3">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3">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3">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3">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3">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3">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3">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3">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3">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3">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3">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3">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3">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3">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3">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3">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3">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3">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3">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3">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3">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3">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3">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3">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3">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3">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3">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3">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3">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3">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3">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3">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3">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3">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3">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3">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3">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3">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3">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3">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3">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3">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3">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3">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3">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3">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3">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3">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3">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3">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3">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3">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3">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3">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3">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3">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3">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3">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3">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3">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3">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3">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3">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3">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3">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3">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3">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3">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3">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3">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3">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3">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3">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3">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3">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3">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3">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3">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3">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3">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3">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3">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3">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3">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3">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3">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3">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3">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3">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3">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3">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3">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3">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3">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3">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3">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3">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3">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3">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3">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3">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3">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3">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3">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3">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3">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3">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3">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3">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3">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3">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3">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3">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3">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3">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3">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3">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3">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3">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3">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3">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3">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3">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3">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3">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3">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3">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3">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3">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3">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3">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3">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3">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3">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3">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3">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3">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3">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3">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3">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3">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3">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3">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3">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3">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3">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3">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3">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3">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3">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3">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3">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3">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3">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3">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3">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3">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3">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3">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3">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3">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3">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3">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3">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3">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3">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3">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3">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3">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3">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3">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3">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3">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3">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3">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3">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3">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3">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3">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3">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3">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3">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3">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3">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3">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3">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3">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3">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3">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3">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3">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3">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3">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3">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3">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3">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3">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3">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3">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3">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3">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3">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3">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3">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3">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3">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3">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3">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3">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3">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3">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3">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3">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3">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3">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3">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3">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3">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3">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3">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3">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3">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3">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3">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3">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3">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3">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3">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3">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3">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3">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3">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3">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3">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3">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3">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3">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3">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3">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3">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3">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3">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3">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3">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3">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3">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3">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3">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3">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3">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3">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3">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3">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3">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3">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3">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3">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3">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3">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3">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3">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3">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3">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3">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3">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3">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3">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3">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3">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3">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3">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3">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3">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3">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3">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3">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3">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3">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3">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3">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3">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3">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3">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3">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3">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3">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3">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3">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3">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3">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3">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3">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3">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3">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3">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3">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3">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3">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3">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3">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3">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3">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3">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3">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3">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3">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3">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3">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3">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3">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3">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3">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3">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3">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3">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3">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3">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3">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3">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3">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3">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3">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3">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3">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3">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3">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3">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3">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3">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3">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3">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3">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3">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3">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3">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3">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3">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3">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3">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3">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3">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3">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3">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3">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3">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3">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3">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3">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3">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3">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3">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3">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3">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3">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3">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3">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3">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3">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3">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3">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3">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3">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3">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3">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3">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3">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3">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3">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3">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3">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3">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3">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3">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3">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3">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3">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3">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3">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3">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3">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3">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3">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3">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3">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3">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3">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3">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3">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3">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3">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3">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3">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3">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3">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3">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3">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3">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3">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3">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3">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3">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3">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3">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3">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3">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3">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3">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3">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3">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3">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3">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3">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3">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3">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3">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3">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3">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3">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3">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3">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3">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3">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3">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3">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3">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3">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3">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3">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3">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3">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3">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3">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3">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3">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3">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3">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3">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3">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3">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3">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3">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3">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3">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3">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3">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3">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3">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3">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3">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3">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3">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3">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3">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3">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3">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3">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3">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3">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3">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3">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3">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3">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3">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3">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3">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3">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3">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3">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3">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3">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3">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3">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3">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3">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3">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3">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3">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3">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3">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3">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3">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3">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3">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3">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3">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3">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3">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3">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3">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3">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3">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3">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3">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3">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3">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3">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3">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3">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3">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3">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3">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3">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3">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3">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3">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3">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3">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3">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3">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3">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3">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3">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3">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3">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3">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3">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3">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3">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3">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3">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3">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3">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3">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3">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3">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3">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3">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3">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3">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3">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3">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3">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3">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3">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3">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3">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3">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3">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row r="1003" spans="1:26" ht="13.5" customHeight="1" x14ac:dyDescent="0.3">
      <c r="A1003" s="1"/>
      <c r="B1003" s="1"/>
      <c r="C1003" s="1"/>
      <c r="D1003" s="1"/>
      <c r="E1003" s="1"/>
      <c r="F1003" s="1"/>
      <c r="G1003" s="1"/>
      <c r="H1003" s="1"/>
      <c r="I1003" s="1"/>
      <c r="J1003" s="4"/>
      <c r="K1003" s="1"/>
      <c r="L1003" s="1"/>
      <c r="M1003" s="1"/>
      <c r="N1003" s="1"/>
      <c r="O1003" s="1"/>
      <c r="P1003" s="8"/>
      <c r="Q1003" s="1"/>
      <c r="R1003" s="1"/>
      <c r="S1003" s="1"/>
      <c r="T1003" s="1"/>
      <c r="U1003" s="1"/>
      <c r="V1003" s="1"/>
      <c r="W1003" s="1"/>
      <c r="X1003" s="1"/>
      <c r="Y1003" s="1"/>
      <c r="Z1003" s="1"/>
    </row>
    <row r="1004" spans="1:26" ht="13.5" customHeight="1" x14ac:dyDescent="0.3">
      <c r="A1004" s="1"/>
      <c r="B1004" s="1"/>
      <c r="C1004" s="1"/>
      <c r="D1004" s="1"/>
      <c r="E1004" s="1"/>
      <c r="F1004" s="1"/>
      <c r="G1004" s="1"/>
      <c r="H1004" s="1"/>
      <c r="I1004" s="1"/>
      <c r="J1004" s="4"/>
      <c r="K1004" s="1"/>
      <c r="L1004" s="1"/>
      <c r="M1004" s="1"/>
      <c r="N1004" s="1"/>
      <c r="O1004" s="1"/>
      <c r="P1004" s="8"/>
      <c r="Q1004" s="1"/>
      <c r="R1004" s="1"/>
      <c r="S1004" s="1"/>
      <c r="T1004" s="1"/>
      <c r="U1004" s="1"/>
      <c r="V1004" s="1"/>
      <c r="W1004" s="1"/>
      <c r="X1004" s="1"/>
      <c r="Y1004" s="1"/>
      <c r="Z1004" s="1"/>
    </row>
    <row r="1005" spans="1:26" ht="13.5" customHeight="1" x14ac:dyDescent="0.3">
      <c r="A1005" s="1"/>
      <c r="B1005" s="1"/>
      <c r="C1005" s="1"/>
      <c r="D1005" s="1"/>
      <c r="E1005" s="1"/>
      <c r="F1005" s="1"/>
      <c r="G1005" s="1"/>
      <c r="H1005" s="1"/>
      <c r="I1005" s="1"/>
      <c r="J1005" s="4"/>
      <c r="K1005" s="1"/>
      <c r="L1005" s="1"/>
      <c r="M1005" s="1"/>
      <c r="N1005" s="1"/>
      <c r="O1005" s="1"/>
      <c r="P1005" s="8"/>
      <c r="Q1005" s="1"/>
      <c r="R1005" s="1"/>
      <c r="S1005" s="1"/>
      <c r="T1005" s="1"/>
      <c r="U1005" s="1"/>
      <c r="V1005" s="1"/>
      <c r="W1005" s="1"/>
      <c r="X1005" s="1"/>
      <c r="Y1005" s="1"/>
      <c r="Z1005" s="1"/>
    </row>
    <row r="1006" spans="1:26" ht="13.5" customHeight="1" x14ac:dyDescent="0.3">
      <c r="A1006" s="1"/>
      <c r="B1006" s="1"/>
      <c r="C1006" s="1"/>
      <c r="D1006" s="1"/>
      <c r="E1006" s="1"/>
      <c r="F1006" s="1"/>
      <c r="G1006" s="1"/>
      <c r="H1006" s="1"/>
      <c r="I1006" s="1"/>
      <c r="J1006" s="4"/>
      <c r="K1006" s="1"/>
      <c r="L1006" s="1"/>
      <c r="M1006" s="1"/>
      <c r="N1006" s="1"/>
      <c r="O1006" s="1"/>
      <c r="P1006" s="8"/>
      <c r="Q1006" s="1"/>
      <c r="R1006" s="1"/>
      <c r="S1006" s="1"/>
      <c r="T1006" s="1"/>
      <c r="U1006" s="1"/>
      <c r="V1006" s="1"/>
      <c r="W1006" s="1"/>
      <c r="X1006" s="1"/>
      <c r="Y1006" s="1"/>
      <c r="Z1006" s="1"/>
    </row>
    <row r="1007" spans="1:26" ht="13.5" customHeight="1" x14ac:dyDescent="0.3">
      <c r="A1007" s="1"/>
      <c r="B1007" s="1"/>
      <c r="C1007" s="1"/>
      <c r="D1007" s="1"/>
      <c r="E1007" s="1"/>
      <c r="F1007" s="1"/>
      <c r="G1007" s="1"/>
      <c r="H1007" s="1"/>
      <c r="I1007" s="1"/>
      <c r="J1007" s="4"/>
      <c r="K1007" s="1"/>
      <c r="L1007" s="1"/>
      <c r="M1007" s="1"/>
      <c r="N1007" s="1"/>
      <c r="O1007" s="1"/>
      <c r="P1007" s="8"/>
      <c r="Q1007" s="1"/>
      <c r="R1007" s="1"/>
      <c r="S1007" s="1"/>
      <c r="T1007" s="1"/>
      <c r="U1007" s="1"/>
      <c r="V1007" s="1"/>
      <c r="W1007" s="1"/>
      <c r="X1007" s="1"/>
      <c r="Y1007" s="1"/>
      <c r="Z1007" s="1"/>
    </row>
    <row r="1008" spans="1:26" ht="13.5" customHeight="1" x14ac:dyDescent="0.3">
      <c r="A1008" s="1"/>
      <c r="B1008" s="1"/>
      <c r="C1008" s="1"/>
      <c r="D1008" s="1"/>
      <c r="E1008" s="1"/>
      <c r="F1008" s="1"/>
      <c r="G1008" s="1"/>
      <c r="H1008" s="1"/>
      <c r="I1008" s="1"/>
      <c r="J1008" s="4"/>
      <c r="K1008" s="1"/>
      <c r="L1008" s="1"/>
      <c r="M1008" s="1"/>
      <c r="N1008" s="1"/>
      <c r="O1008" s="1"/>
      <c r="P1008" s="8"/>
      <c r="Q1008" s="1"/>
      <c r="R1008" s="1"/>
      <c r="S1008" s="1"/>
      <c r="T1008" s="1"/>
      <c r="U1008" s="1"/>
      <c r="V1008" s="1"/>
      <c r="W1008" s="1"/>
      <c r="X1008" s="1"/>
      <c r="Y1008" s="1"/>
      <c r="Z1008" s="1"/>
    </row>
  </sheetData>
  <mergeCells count="44">
    <mergeCell ref="M1:O1"/>
    <mergeCell ref="C60:C62"/>
    <mergeCell ref="C69:C71"/>
    <mergeCell ref="C74:C75"/>
    <mergeCell ref="C83:C84"/>
    <mergeCell ref="C63:C65"/>
    <mergeCell ref="C77:C78"/>
    <mergeCell ref="A45:O45"/>
    <mergeCell ref="A9:O9"/>
    <mergeCell ref="A10:O10"/>
    <mergeCell ref="A11:O11"/>
    <mergeCell ref="A12:O12"/>
    <mergeCell ref="A33:O33"/>
    <mergeCell ref="A34:O34"/>
    <mergeCell ref="C26:C27"/>
    <mergeCell ref="C39:C40"/>
    <mergeCell ref="C37:C38"/>
    <mergeCell ref="D5:D7"/>
    <mergeCell ref="A44:O44"/>
    <mergeCell ref="E13:E14"/>
    <mergeCell ref="E15:E16"/>
    <mergeCell ref="E35:E36"/>
    <mergeCell ref="H6:H7"/>
    <mergeCell ref="E5:E7"/>
    <mergeCell ref="F5:G5"/>
    <mergeCell ref="H5:K5"/>
    <mergeCell ref="L5:N5"/>
    <mergeCell ref="I6:K6"/>
    <mergeCell ref="E46:E47"/>
    <mergeCell ref="E48:E49"/>
    <mergeCell ref="E50:E51"/>
    <mergeCell ref="C52:C55"/>
    <mergeCell ref="M2:O2"/>
    <mergeCell ref="A3:O3"/>
    <mergeCell ref="A4:O4"/>
    <mergeCell ref="A5:A7"/>
    <mergeCell ref="B5:B7"/>
    <mergeCell ref="C5:C7"/>
    <mergeCell ref="O5:O7"/>
    <mergeCell ref="L6:L7"/>
    <mergeCell ref="M6:M7"/>
    <mergeCell ref="N6:N7"/>
    <mergeCell ref="F6:F7"/>
    <mergeCell ref="G6:G7"/>
  </mergeCells>
  <conditionalFormatting sqref="C32">
    <cfRule type="notContainsBlanks" dxfId="0" priority="1">
      <formula>LEN(TRIM(C32))&gt;0</formula>
    </cfRule>
  </conditionalFormatting>
  <hyperlinks>
    <hyperlink ref="C17"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Jovita Michniovienė</cp:lastModifiedBy>
  <cp:lastPrinted>2026-05-05T08:59:58Z</cp:lastPrinted>
  <dcterms:created xsi:type="dcterms:W3CDTF">2024-01-05T11:44:02Z</dcterms:created>
  <dcterms:modified xsi:type="dcterms:W3CDTF">2026-05-27T07:58:42Z</dcterms:modified>
</cp:coreProperties>
</file>