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 1 priedas" sheetId="7" r:id="rId1"/>
    <sheet name=" 2 priedas" sheetId="9" r:id="rId2"/>
    <sheet name=" 3 priedas" sheetId="6" r:id="rId3"/>
    <sheet name=" 4 priedas" sheetId="5" r:id="rId4"/>
    <sheet name=" 6 priedas" sheetId="11" r:id="rId5"/>
    <sheet name=" 7 priedas" sheetId="13" r:id="rId6"/>
    <sheet name=" 8 priedas" sheetId="12" r:id="rId7"/>
    <sheet name="Lapas1" sheetId="2" r:id="rId8"/>
  </sheets>
  <definedNames>
    <definedName name="_xlnm.Print_Area" localSheetId="2">' 3 priedas'!$A$1:$E$141</definedName>
    <definedName name="_xlnm.Print_Area" localSheetId="5">' 7 priedas'!$A$1:$F$49</definedName>
    <definedName name="_xlnm.Print_Area" localSheetId="6">' 8 priedas'!$A$1:$E$79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5" l="1"/>
  <c r="D136" i="6" l="1"/>
  <c r="D134" i="6" l="1"/>
  <c r="D42" i="6" l="1"/>
  <c r="D91" i="11" l="1"/>
  <c r="J43" i="9"/>
  <c r="D35" i="9"/>
  <c r="K43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D20" i="12" l="1"/>
  <c r="E20" i="12"/>
  <c r="C20" i="12"/>
  <c r="E25" i="12"/>
  <c r="D19" i="9" l="1"/>
  <c r="G43" i="9"/>
  <c r="H43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16" i="9"/>
  <c r="E78" i="12" l="1"/>
  <c r="D77" i="12"/>
  <c r="D76" i="12" s="1"/>
  <c r="C77" i="12"/>
  <c r="E77" i="12" s="1"/>
  <c r="E75" i="12"/>
  <c r="C74" i="12"/>
  <c r="E74" i="12" s="1"/>
  <c r="C73" i="12"/>
  <c r="E72" i="12"/>
  <c r="E71" i="12"/>
  <c r="C70" i="12"/>
  <c r="C69" i="12" s="1"/>
  <c r="E69" i="12" s="1"/>
  <c r="E66" i="12"/>
  <c r="D66" i="12"/>
  <c r="D47" i="12" s="1"/>
  <c r="C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C48" i="12"/>
  <c r="E48" i="12" s="1"/>
  <c r="E47" i="12" s="1"/>
  <c r="E45" i="12"/>
  <c r="D45" i="12"/>
  <c r="C45" i="12"/>
  <c r="E44" i="12"/>
  <c r="E43" i="12"/>
  <c r="E42" i="12"/>
  <c r="C41" i="12"/>
  <c r="E41" i="12" s="1"/>
  <c r="E40" i="12" s="1"/>
  <c r="D40" i="12"/>
  <c r="E39" i="12"/>
  <c r="E38" i="12"/>
  <c r="D38" i="12"/>
  <c r="C38" i="12"/>
  <c r="C37" i="12" s="1"/>
  <c r="E37" i="12" s="1"/>
  <c r="D37" i="12"/>
  <c r="E36" i="12"/>
  <c r="E35" i="12"/>
  <c r="E34" i="12"/>
  <c r="E32" i="12" s="1"/>
  <c r="E33" i="12"/>
  <c r="D32" i="12"/>
  <c r="D31" i="12" s="1"/>
  <c r="C32" i="12"/>
  <c r="C31" i="12" s="1"/>
  <c r="E31" i="12" s="1"/>
  <c r="E30" i="12"/>
  <c r="E27" i="12" s="1"/>
  <c r="E26" i="12" s="1"/>
  <c r="E29" i="12"/>
  <c r="E28" i="12"/>
  <c r="D27" i="12"/>
  <c r="D26" i="12" s="1"/>
  <c r="C27" i="12"/>
  <c r="C26" i="12"/>
  <c r="E24" i="12"/>
  <c r="E23" i="12"/>
  <c r="E22" i="12"/>
  <c r="E21" i="12"/>
  <c r="D19" i="12"/>
  <c r="C19" i="12"/>
  <c r="E19" i="12" s="1"/>
  <c r="E18" i="12"/>
  <c r="E17" i="12"/>
  <c r="C17" i="12"/>
  <c r="E16" i="12"/>
  <c r="E15" i="12"/>
  <c r="E14" i="12" s="1"/>
  <c r="E13" i="12" s="1"/>
  <c r="D14" i="12"/>
  <c r="C14" i="12"/>
  <c r="C13" i="12" s="1"/>
  <c r="D13" i="12"/>
  <c r="D79" i="12" l="1"/>
  <c r="E73" i="12"/>
  <c r="C47" i="12"/>
  <c r="C76" i="12"/>
  <c r="E76" i="12" s="1"/>
  <c r="E70" i="12"/>
  <c r="C40" i="12"/>
  <c r="C79" i="12" s="1"/>
  <c r="E79" i="12" l="1"/>
  <c r="D47" i="13"/>
  <c r="F47" i="13" s="1"/>
  <c r="E46" i="13"/>
  <c r="D46" i="13"/>
  <c r="F46" i="13" s="1"/>
  <c r="F45" i="13"/>
  <c r="E45" i="13"/>
  <c r="D45" i="13"/>
  <c r="E44" i="13"/>
  <c r="F44" i="13" s="1"/>
  <c r="D44" i="13"/>
  <c r="D43" i="13"/>
  <c r="F42" i="13"/>
  <c r="F41" i="13"/>
  <c r="F40" i="13"/>
  <c r="F39" i="13"/>
  <c r="E39" i="13"/>
  <c r="D39" i="13"/>
  <c r="F38" i="13"/>
  <c r="F37" i="13"/>
  <c r="F36" i="13"/>
  <c r="F35" i="13"/>
  <c r="E34" i="13"/>
  <c r="F34" i="13" s="1"/>
  <c r="D34" i="13"/>
  <c r="E33" i="13"/>
  <c r="D33" i="13"/>
  <c r="F33" i="13" s="1"/>
  <c r="E32" i="13"/>
  <c r="E30" i="13" s="1"/>
  <c r="D32" i="13"/>
  <c r="F32" i="13" s="1"/>
  <c r="F31" i="13"/>
  <c r="E31" i="13"/>
  <c r="D30" i="13"/>
  <c r="F29" i="13"/>
  <c r="F28" i="13"/>
  <c r="E27" i="13"/>
  <c r="F27" i="13" s="1"/>
  <c r="D27" i="13"/>
  <c r="F26" i="13"/>
  <c r="F25" i="13"/>
  <c r="F24" i="13"/>
  <c r="E24" i="13"/>
  <c r="D24" i="13"/>
  <c r="F23" i="13"/>
  <c r="F22" i="13"/>
  <c r="E21" i="13"/>
  <c r="D21" i="13"/>
  <c r="F21" i="13" s="1"/>
  <c r="F20" i="13"/>
  <c r="F19" i="13"/>
  <c r="E18" i="13"/>
  <c r="D18" i="13"/>
  <c r="F18" i="13" s="1"/>
  <c r="F17" i="13"/>
  <c r="F16" i="13"/>
  <c r="F15" i="13"/>
  <c r="F14" i="13"/>
  <c r="E14" i="13"/>
  <c r="D14" i="13"/>
  <c r="F30" i="13" l="1"/>
  <c r="E43" i="13"/>
  <c r="F43" i="13" s="1"/>
  <c r="C49" i="7"/>
  <c r="D131" i="6" l="1"/>
  <c r="E36" i="9" l="1"/>
  <c r="E37" i="9"/>
  <c r="E38" i="9"/>
  <c r="E39" i="9"/>
  <c r="E40" i="9"/>
  <c r="E41" i="9"/>
  <c r="E42" i="9"/>
  <c r="C16" i="9"/>
  <c r="E16" i="9" s="1"/>
  <c r="D29" i="6" l="1"/>
  <c r="D15" i="7"/>
  <c r="D26" i="7" s="1"/>
  <c r="D126" i="6" l="1"/>
  <c r="D132" i="6"/>
  <c r="D90" i="11"/>
  <c r="D85" i="6" l="1"/>
  <c r="D81" i="6"/>
  <c r="D14" i="6" l="1"/>
  <c r="D102" i="6"/>
  <c r="D101" i="6" s="1"/>
  <c r="D85" i="11"/>
  <c r="C85" i="11"/>
  <c r="C134" i="6" l="1"/>
  <c r="C91" i="6"/>
  <c r="C92" i="11"/>
  <c r="C29" i="11"/>
  <c r="D92" i="11" l="1"/>
  <c r="D41" i="11"/>
  <c r="C41" i="11"/>
  <c r="E44" i="11"/>
  <c r="D81" i="11" l="1"/>
  <c r="C81" i="11"/>
  <c r="E84" i="11"/>
  <c r="D77" i="11"/>
  <c r="C77" i="11"/>
  <c r="E80" i="11"/>
  <c r="D73" i="11"/>
  <c r="C73" i="11"/>
  <c r="E76" i="11"/>
  <c r="D57" i="11"/>
  <c r="C57" i="11"/>
  <c r="E60" i="11"/>
  <c r="D49" i="11"/>
  <c r="C49" i="11"/>
  <c r="E52" i="11"/>
  <c r="E48" i="11"/>
  <c r="D45" i="11"/>
  <c r="C45" i="11"/>
  <c r="E40" i="11"/>
  <c r="D37" i="11"/>
  <c r="C37" i="11"/>
  <c r="D33" i="11"/>
  <c r="C33" i="11"/>
  <c r="E36" i="11"/>
  <c r="D29" i="11"/>
  <c r="E32" i="11"/>
  <c r="E28" i="11"/>
  <c r="E27" i="11"/>
  <c r="D25" i="11"/>
  <c r="C25" i="11"/>
  <c r="D91" i="6" l="1"/>
  <c r="D98" i="6"/>
  <c r="D97" i="6" s="1"/>
  <c r="E96" i="6" l="1"/>
  <c r="D94" i="6"/>
  <c r="D90" i="6" s="1"/>
  <c r="C94" i="6"/>
  <c r="E49" i="5" l="1"/>
  <c r="D127" i="6"/>
  <c r="D139" i="6" s="1"/>
  <c r="M43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16" i="9"/>
  <c r="D29" i="7"/>
  <c r="D41" i="7" s="1"/>
  <c r="C29" i="7"/>
  <c r="D43" i="9" l="1"/>
  <c r="C17" i="11" l="1"/>
  <c r="C136" i="6"/>
  <c r="C132" i="6"/>
  <c r="E92" i="11" l="1"/>
  <c r="C91" i="11"/>
  <c r="E91" i="11" s="1"/>
  <c r="C90" i="11"/>
  <c r="E90" i="11" s="1"/>
  <c r="E88" i="11"/>
  <c r="E87" i="11"/>
  <c r="E86" i="11"/>
  <c r="E85" i="11"/>
  <c r="E83" i="11"/>
  <c r="E82" i="11"/>
  <c r="E81" i="11"/>
  <c r="E79" i="11"/>
  <c r="E78" i="11"/>
  <c r="E77" i="11"/>
  <c r="E75" i="11"/>
  <c r="E74" i="11"/>
  <c r="E73" i="11"/>
  <c r="E72" i="11"/>
  <c r="E71" i="11"/>
  <c r="E70" i="11"/>
  <c r="D69" i="11"/>
  <c r="C69" i="11"/>
  <c r="E68" i="11"/>
  <c r="E67" i="11"/>
  <c r="E66" i="11"/>
  <c r="D65" i="11"/>
  <c r="C65" i="11"/>
  <c r="E64" i="11"/>
  <c r="E63" i="11"/>
  <c r="E62" i="11"/>
  <c r="D61" i="11"/>
  <c r="C61" i="11"/>
  <c r="E59" i="11"/>
  <c r="E58" i="11"/>
  <c r="E57" i="11"/>
  <c r="E56" i="11"/>
  <c r="E55" i="11"/>
  <c r="E54" i="11"/>
  <c r="D53" i="11"/>
  <c r="C53" i="11"/>
  <c r="E51" i="11"/>
  <c r="E50" i="11"/>
  <c r="E49" i="11"/>
  <c r="E47" i="11"/>
  <c r="E46" i="11"/>
  <c r="E45" i="11"/>
  <c r="E43" i="11"/>
  <c r="E42" i="11"/>
  <c r="E41" i="11"/>
  <c r="E39" i="11"/>
  <c r="E38" i="11"/>
  <c r="E35" i="11"/>
  <c r="E34" i="11"/>
  <c r="E31" i="11"/>
  <c r="E30" i="11"/>
  <c r="E29" i="11"/>
  <c r="E26" i="11"/>
  <c r="E25" i="11" s="1"/>
  <c r="E24" i="11"/>
  <c r="E23" i="11"/>
  <c r="E22" i="11"/>
  <c r="D21" i="11"/>
  <c r="C21" i="11"/>
  <c r="E20" i="11"/>
  <c r="E19" i="11"/>
  <c r="E18" i="11"/>
  <c r="D17" i="11"/>
  <c r="E16" i="11"/>
  <c r="E15" i="11"/>
  <c r="E14" i="11"/>
  <c r="D13" i="11"/>
  <c r="C13" i="11"/>
  <c r="C89" i="11" l="1"/>
  <c r="E37" i="11"/>
  <c r="E33" i="11"/>
  <c r="E13" i="11"/>
  <c r="E69" i="11"/>
  <c r="E61" i="11"/>
  <c r="E21" i="11"/>
  <c r="E65" i="11"/>
  <c r="E53" i="11"/>
  <c r="D89" i="11"/>
  <c r="E17" i="11"/>
  <c r="E89" i="11" l="1"/>
  <c r="D69" i="6"/>
  <c r="C69" i="6"/>
  <c r="E75" i="6" l="1"/>
  <c r="E53" i="5" l="1"/>
  <c r="D47" i="7" l="1"/>
  <c r="D49" i="7" s="1"/>
  <c r="E60" i="6"/>
  <c r="D53" i="6"/>
  <c r="C53" i="6"/>
  <c r="E49" i="7" l="1"/>
  <c r="D47" i="6"/>
  <c r="C47" i="6"/>
  <c r="D52" i="7" l="1"/>
  <c r="C138" i="6"/>
  <c r="E74" i="6"/>
  <c r="E73" i="6"/>
  <c r="D66" i="6"/>
  <c r="C66" i="6"/>
  <c r="E68" i="6"/>
  <c r="C81" i="6" l="1"/>
  <c r="E81" i="6" s="1"/>
  <c r="E26" i="5" l="1"/>
  <c r="E59" i="5" s="1"/>
  <c r="D130" i="6"/>
  <c r="D117" i="6"/>
  <c r="D105" i="6"/>
  <c r="D110" i="6"/>
  <c r="D76" i="6"/>
  <c r="D61" i="6"/>
  <c r="D28" i="6"/>
  <c r="E15" i="6"/>
  <c r="E19" i="6"/>
  <c r="E20" i="6"/>
  <c r="E21" i="6"/>
  <c r="E22" i="6"/>
  <c r="E23" i="6"/>
  <c r="E24" i="6"/>
  <c r="E25" i="6"/>
  <c r="E26" i="6"/>
  <c r="E27" i="6"/>
  <c r="E30" i="6"/>
  <c r="E31" i="6"/>
  <c r="E32" i="6"/>
  <c r="E33" i="6"/>
  <c r="E34" i="6"/>
  <c r="E35" i="6"/>
  <c r="E36" i="6"/>
  <c r="E37" i="6"/>
  <c r="E38" i="6"/>
  <c r="E39" i="6"/>
  <c r="E40" i="6"/>
  <c r="E41" i="6"/>
  <c r="E43" i="6"/>
  <c r="E44" i="6"/>
  <c r="E45" i="6"/>
  <c r="E46" i="6"/>
  <c r="E48" i="6"/>
  <c r="E49" i="6"/>
  <c r="E50" i="6"/>
  <c r="E51" i="6"/>
  <c r="E52" i="6"/>
  <c r="E54" i="6"/>
  <c r="E55" i="6"/>
  <c r="E56" i="6"/>
  <c r="E57" i="6"/>
  <c r="E58" i="6"/>
  <c r="E59" i="6"/>
  <c r="E62" i="6"/>
  <c r="E63" i="6"/>
  <c r="E64" i="6"/>
  <c r="E65" i="6"/>
  <c r="E67" i="6"/>
  <c r="E66" i="6" s="1"/>
  <c r="E70" i="6"/>
  <c r="E71" i="6"/>
  <c r="E72" i="6"/>
  <c r="E77" i="6"/>
  <c r="E78" i="6"/>
  <c r="E79" i="6"/>
  <c r="E80" i="6"/>
  <c r="E82" i="6"/>
  <c r="E83" i="6"/>
  <c r="E86" i="6"/>
  <c r="E87" i="6"/>
  <c r="E88" i="6"/>
  <c r="E89" i="6"/>
  <c r="E92" i="6"/>
  <c r="E93" i="6"/>
  <c r="E95" i="6"/>
  <c r="E99" i="6"/>
  <c r="E100" i="6"/>
  <c r="E103" i="6"/>
  <c r="E104" i="6"/>
  <c r="E106" i="6"/>
  <c r="E107" i="6"/>
  <c r="E108" i="6"/>
  <c r="E109" i="6"/>
  <c r="E111" i="6"/>
  <c r="E112" i="6"/>
  <c r="E113" i="6"/>
  <c r="E114" i="6"/>
  <c r="E115" i="6"/>
  <c r="E116" i="6"/>
  <c r="E118" i="6"/>
  <c r="E119" i="6"/>
  <c r="E120" i="6"/>
  <c r="E121" i="6"/>
  <c r="E122" i="6"/>
  <c r="E123" i="6"/>
  <c r="E18" i="6"/>
  <c r="D17" i="6"/>
  <c r="C17" i="6"/>
  <c r="E69" i="6" l="1"/>
  <c r="E53" i="6"/>
  <c r="D16" i="6"/>
  <c r="E17" i="6"/>
  <c r="E14" i="7"/>
  <c r="E16" i="7"/>
  <c r="E17" i="7"/>
  <c r="E18" i="7"/>
  <c r="E19" i="7"/>
  <c r="E20" i="7"/>
  <c r="E21" i="7"/>
  <c r="E22" i="7"/>
  <c r="E23" i="7"/>
  <c r="E24" i="7"/>
  <c r="E25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2" i="7"/>
  <c r="E43" i="7"/>
  <c r="E44" i="7"/>
  <c r="E45" i="7"/>
  <c r="E46" i="7"/>
  <c r="E48" i="7"/>
  <c r="E50" i="7"/>
  <c r="E51" i="7"/>
  <c r="E13" i="7"/>
  <c r="D124" i="6" l="1"/>
  <c r="F29" i="5" l="1"/>
  <c r="F30" i="5"/>
  <c r="F33" i="5"/>
  <c r="F34" i="5"/>
  <c r="F35" i="5"/>
  <c r="F36" i="5"/>
  <c r="F39" i="5"/>
  <c r="F40" i="5"/>
  <c r="F41" i="5"/>
  <c r="F44" i="5"/>
  <c r="F45" i="5"/>
  <c r="F46" i="5"/>
  <c r="F47" i="5"/>
  <c r="F48" i="5"/>
  <c r="F52" i="5"/>
  <c r="F56" i="5"/>
  <c r="F57" i="5"/>
  <c r="F58" i="5"/>
  <c r="F16" i="5"/>
  <c r="F17" i="5"/>
  <c r="F18" i="5"/>
  <c r="F19" i="5"/>
  <c r="F20" i="5"/>
  <c r="F21" i="5"/>
  <c r="F22" i="5"/>
  <c r="F23" i="5"/>
  <c r="F24" i="5"/>
  <c r="F25" i="5"/>
  <c r="F15" i="5"/>
  <c r="F26" i="5" l="1"/>
  <c r="L43" i="9"/>
  <c r="N43" i="9" s="1"/>
  <c r="I43" i="9"/>
  <c r="F43" i="9"/>
  <c r="C42" i="9"/>
  <c r="C41" i="9"/>
  <c r="C40" i="9"/>
  <c r="C39" i="9"/>
  <c r="C38" i="9"/>
  <c r="C37" i="9"/>
  <c r="C36" i="9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E43" i="9" l="1"/>
  <c r="C43" i="9"/>
  <c r="D58" i="5"/>
  <c r="D49" i="5"/>
  <c r="D41" i="5"/>
  <c r="D36" i="5"/>
  <c r="D26" i="5"/>
  <c r="D53" i="5" l="1"/>
  <c r="F53" i="5" s="1"/>
  <c r="F59" i="5" s="1"/>
  <c r="F49" i="5"/>
  <c r="C47" i="7"/>
  <c r="C38" i="7"/>
  <c r="C33" i="7"/>
  <c r="C22" i="7"/>
  <c r="C15" i="7"/>
  <c r="C26" i="7" l="1"/>
  <c r="C41" i="7" s="1"/>
  <c r="E41" i="7" s="1"/>
  <c r="E15" i="7"/>
  <c r="E47" i="7"/>
  <c r="E138" i="6"/>
  <c r="C137" i="6"/>
  <c r="E137" i="6" s="1"/>
  <c r="E136" i="6"/>
  <c r="C135" i="6"/>
  <c r="E135" i="6" s="1"/>
  <c r="E134" i="6"/>
  <c r="C133" i="6"/>
  <c r="E133" i="6" s="1"/>
  <c r="E132" i="6"/>
  <c r="C131" i="6"/>
  <c r="E131" i="6" s="1"/>
  <c r="C129" i="6"/>
  <c r="E129" i="6" s="1"/>
  <c r="C128" i="6"/>
  <c r="E128" i="6" s="1"/>
  <c r="C127" i="6"/>
  <c r="E127" i="6" s="1"/>
  <c r="C117" i="6"/>
  <c r="E117" i="6" s="1"/>
  <c r="C110" i="6"/>
  <c r="E110" i="6" s="1"/>
  <c r="C105" i="6"/>
  <c r="E105" i="6" s="1"/>
  <c r="C102" i="6"/>
  <c r="E102" i="6" s="1"/>
  <c r="C101" i="6"/>
  <c r="E101" i="6" s="1"/>
  <c r="C98" i="6"/>
  <c r="E98" i="6" s="1"/>
  <c r="E94" i="6"/>
  <c r="C85" i="6"/>
  <c r="E85" i="6" s="1"/>
  <c r="C76" i="6"/>
  <c r="E76" i="6" s="1"/>
  <c r="C61" i="6"/>
  <c r="E61" i="6" s="1"/>
  <c r="E47" i="6"/>
  <c r="C42" i="6"/>
  <c r="E42" i="6" s="1"/>
  <c r="C29" i="6"/>
  <c r="E29" i="6" s="1"/>
  <c r="C14" i="6"/>
  <c r="E14" i="6" s="1"/>
  <c r="C28" i="6" l="1"/>
  <c r="E28" i="6" s="1"/>
  <c r="E26" i="7"/>
  <c r="C90" i="6"/>
  <c r="E90" i="6" s="1"/>
  <c r="E91" i="6"/>
  <c r="C126" i="6"/>
  <c r="C97" i="6"/>
  <c r="E97" i="6" s="1"/>
  <c r="C16" i="6" l="1"/>
  <c r="E16" i="6" s="1"/>
  <c r="E126" i="6"/>
  <c r="C139" i="6"/>
  <c r="E139" i="6" s="1"/>
  <c r="C52" i="7"/>
  <c r="E52" i="7" s="1"/>
  <c r="C130" i="6"/>
  <c r="E130" i="6" s="1"/>
  <c r="C124" i="6" l="1"/>
  <c r="E124" i="6" s="1"/>
</calcChain>
</file>

<file path=xl/sharedStrings.xml><?xml version="1.0" encoding="utf-8"?>
<sst xmlns="http://schemas.openxmlformats.org/spreadsheetml/2006/main" count="802" uniqueCount="487">
  <si>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</si>
  <si>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</si>
  <si>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</si>
  <si>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</si>
  <si>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</si>
  <si>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</si>
  <si>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</si>
  <si>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</si>
  <si>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</si>
  <si>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</si>
  <si>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</si>
  <si>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</si>
  <si>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</si>
  <si>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</si>
  <si>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</si>
  <si>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</si>
  <si>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</si>
  <si>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</si>
  <si>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</si>
  <si>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</si>
  <si>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</si>
  <si>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</si>
  <si>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</si>
  <si>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</si>
  <si>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</si>
  <si>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</si>
  <si>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</si>
  <si>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</si>
  <si>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</si>
  <si>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</si>
  <si>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</si>
  <si>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</si>
  <si>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</si>
  <si>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</si>
  <si>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</si>
  <si>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</si>
  <si>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</si>
  <si>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</si>
  <si>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</si>
  <si>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</si>
  <si>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</si>
  <si>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</si>
  <si>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</si>
  <si>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</si>
  <si>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</si>
  <si>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</si>
  <si>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</si>
  <si>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</si>
  <si>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</si>
  <si>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</si>
  <si>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</si>
  <si>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</si>
  <si>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</si>
  <si>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</si>
  <si>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</si>
  <si>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</si>
  <si>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</si>
  <si>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</si>
  <si>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</si>
  <si>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</si>
  <si>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</si>
  <si>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</si>
  <si>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</si>
  <si>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</si>
  <si>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</si>
  <si>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</si>
  <si>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</si>
  <si>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</si>
  <si>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</si>
  <si>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</si>
  <si>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</si>
  <si>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</si>
  <si>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</si>
  <si>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</si>
  <si>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</si>
  <si>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</si>
  <si>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</si>
  <si>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</si>
  <si>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</si>
  <si>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</si>
  <si>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</si>
  <si>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</si>
  <si>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</si>
  <si>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</si>
  <si>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</si>
  <si>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</si>
  <si>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</si>
  <si>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</si>
  <si>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</si>
  <si>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</si>
  <si>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</si>
  <si>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</si>
  <si>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</si>
  <si>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</si>
  <si>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</si>
  <si>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</si>
  <si>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</si>
  <si>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</si>
  <si>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</si>
  <si>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</si>
  <si>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</si>
  <si>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</si>
  <si>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</si>
  <si>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</si>
  <si>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</si>
  <si>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</si>
  <si>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</si>
  <si>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</si>
  <si>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</si>
  <si>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</si>
  <si>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</si>
  <si>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</si>
  <si>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</si>
  <si>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</si>
  <si>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</si>
  <si>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</si>
  <si>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</si>
  <si>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</si>
  <si>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</si>
  <si>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</si>
  <si>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</si>
  <si>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</si>
  <si>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</si>
  <si>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</si>
  <si>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</si>
  <si>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</si>
  <si>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</si>
  <si>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</si>
  <si>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</si>
  <si>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</si>
  <si>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</si>
  <si>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</si>
  <si>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</si>
  <si>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</si>
  <si>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>Metų pradžios apyvartinės lėšos (įstaigų pajamos, skirtos veiklos išlaidoms)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</si>
  <si>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</si>
  <si>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</si>
  <si>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</si>
  <si>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</si>
  <si>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</si>
  <si>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</si>
  <si>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</si>
  <si>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</si>
  <si>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</si>
  <si>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</si>
  <si>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</si>
  <si>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</si>
  <si>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</si>
  <si>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</si>
  <si>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</si>
  <si>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</si>
  <si>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</si>
  <si>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</si>
  <si>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</si>
  <si>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</si>
  <si>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</si>
  <si>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</si>
  <si>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</si>
  <si>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</si>
  <si>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</si>
  <si>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</si>
  <si>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</si>
  <si>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</si>
  <si>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</si>
  <si>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</si>
  <si>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</si>
  <si>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</si>
  <si>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</si>
  <si>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</si>
  <si>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</si>
  <si>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</si>
  <si>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</si>
  <si>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</si>
  <si>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</si>
  <si>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</si>
  <si>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</si>
  <si>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</si>
  <si>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</si>
  <si>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</si>
  <si>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</si>
  <si>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</si>
  <si>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</si>
  <si>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</si>
  <si>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</si>
  <si>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</si>
  <si>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Kultūros programa (07) – asignavimų valdytojai (kultūros įstaigų vadovai)</t>
  </si>
  <si>
    <t>Socialinės paramos programa (09) – asignavimų valdytojai (socialinių paslaugų įstaigų vadovai)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</si>
  <si>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</si>
  <si>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</si>
  <si>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2024 m. vasario 8 d. sprendimu Nr. T2-31</t>
  </si>
  <si>
    <t>Patvirtinta</t>
  </si>
  <si>
    <t>Projektas</t>
  </si>
  <si>
    <t>Projekto lyginamasis variantas</t>
  </si>
  <si>
    <t>Keitimas</t>
  </si>
  <si>
    <t>2024 metų Kretingos  rajono  savivaldybės  biudžeto  pajamos ir  kiti finansavimo šaltiniai</t>
  </si>
  <si>
    <t>Pajamų pavadinimas</t>
  </si>
  <si>
    <t>1</t>
  </si>
  <si>
    <t>Gyventojų pajamų mokestis</t>
  </si>
  <si>
    <t>Gyventojų pajamų mokestis už pajamas, gautas iš veiklos  turint verslo liudijimą</t>
  </si>
  <si>
    <t>Turto mokesčiai ir nuomos pajamos, iš jų:</t>
  </si>
  <si>
    <t>Žemės mokestis, iš jo:</t>
  </si>
  <si>
    <t>fizinių asmenų</t>
  </si>
  <si>
    <t>juridinių asmenų</t>
  </si>
  <si>
    <t>Paveldimo  turto  mokestis</t>
  </si>
  <si>
    <t>3.3.</t>
  </si>
  <si>
    <t>Nekilnojamojo turto mokestis</t>
  </si>
  <si>
    <t>3.4.</t>
  </si>
  <si>
    <t xml:space="preserve">Nuomos mokestis už valstybinę žemę </t>
  </si>
  <si>
    <t>Kiti mokesčiai ir pajamos, iš jų:</t>
  </si>
  <si>
    <t>Valstybės rinkliava</t>
  </si>
  <si>
    <t>4.2.</t>
  </si>
  <si>
    <t>Pajamos iš baudų, konfiskuoto turto ir kitų netesybų</t>
  </si>
  <si>
    <t>4.3.</t>
  </si>
  <si>
    <t>Kitos neišvardintos pajamos</t>
  </si>
  <si>
    <t>Iš viso prognozuojamos pajamos pagal 1–4 punktus</t>
  </si>
  <si>
    <t>Vietinės rinkliavos, iš jų:</t>
  </si>
  <si>
    <t>už komunalinių atliekų tvarkymą</t>
  </si>
  <si>
    <t>Savivaldybės biudžetinių įstaigų pajamos, iš jų:</t>
  </si>
  <si>
    <t>Pajamos už ilgalaikio ir trumpalaikio materialiojo  turto nuomą</t>
  </si>
  <si>
    <t>Įmokos už išlaikymą švietimo, socialinės apsaugos ir kitose įstaigose</t>
  </si>
  <si>
    <t xml:space="preserve">Pajamos už  prekes ir paslaugas </t>
  </si>
  <si>
    <t>Savivaldybės aplinkos apsaugos rėmimo programos pajamos, iš jų:</t>
  </si>
  <si>
    <t xml:space="preserve">Mokestis už aplinkos teršimą </t>
  </si>
  <si>
    <t>Kiti mokesčiai už valstybinius gamtos išteklius</t>
  </si>
  <si>
    <t>Mokestis už medžiojamų gyvūnų išteklius</t>
  </si>
  <si>
    <t>9.</t>
  </si>
  <si>
    <t>Angliavandenilių išteklių mokestis</t>
  </si>
  <si>
    <t>Materialiojo ir nematerialiojo turto realizavimo pajamos, iš jų:</t>
  </si>
  <si>
    <t>10.1.</t>
  </si>
  <si>
    <t>10.2.</t>
  </si>
  <si>
    <t>Kitos ilgalaikio turto realizavimo pajamos</t>
  </si>
  <si>
    <t>11.</t>
  </si>
  <si>
    <t xml:space="preserve">Visi pajamų šaltiniai savarankiškoms funkcijoms vykdyti pagal 5–10 punktus </t>
  </si>
  <si>
    <t>12.</t>
  </si>
  <si>
    <t>Speciali tikslinė dotacija valstybinėms (perduotoms savivaldybėms) funkcijoms atlikti</t>
  </si>
  <si>
    <t>13.</t>
  </si>
  <si>
    <t>14.</t>
  </si>
  <si>
    <t>Speciali tikslinė dotacija Marijos Tiškevičiūtės mokyklai (skirta mokiniams, turintiems specialiųjų ugdymo poreikių)</t>
  </si>
  <si>
    <t>15.</t>
  </si>
  <si>
    <t>16.</t>
  </si>
  <si>
    <t>17.</t>
  </si>
  <si>
    <t>Iš viso pagal 12–16 punktus</t>
  </si>
  <si>
    <t>18.</t>
  </si>
  <si>
    <t>Europos Sąjungos  finansinės paramos lėšos (įskaitant kompensuojamas Europos Sąjungos finansinės paramos lėšas)</t>
  </si>
  <si>
    <t>19.</t>
  </si>
  <si>
    <t>Iš viso  biudžeto pajamų pagal 11, 17–18 punktus</t>
  </si>
  <si>
    <t>20.</t>
  </si>
  <si>
    <t>Skolintos lėšos investiciniams projektams finansuoti</t>
  </si>
  <si>
    <t>21.</t>
  </si>
  <si>
    <t>Metų pradžios apyvartinių lėšų likučiai</t>
  </si>
  <si>
    <t>Iš viso:</t>
  </si>
  <si>
    <t xml:space="preserve">                Tūkst. Eur</t>
  </si>
  <si>
    <t xml:space="preserve">2024 m. Kretingos rajono savivaldybės biudžeto asignavimai valstybinėms (perduotoms savivaldybėms) funkcijoms vykdyti </t>
  </si>
  <si>
    <t>Eil.Nr.</t>
  </si>
  <si>
    <t>Valstybinės (perduotos savivaldybėms) funkcijos, asignavimų valdytojo pavadinimas</t>
  </si>
  <si>
    <t>BENDROJI   PROGRAMA  (01)</t>
  </si>
  <si>
    <t>1.1</t>
  </si>
  <si>
    <t>Gyventojų registro tvarkymas ir duomenų valstybės registrui teikimas</t>
  </si>
  <si>
    <t>1.2.</t>
  </si>
  <si>
    <t>Civilinės būklės aktų registravimas</t>
  </si>
  <si>
    <t>1.3.</t>
  </si>
  <si>
    <t>Civilinės saugos organizavimas</t>
  </si>
  <si>
    <t>1.4.</t>
  </si>
  <si>
    <t>Valstybinės kalbos vartojimo ir taisyklingumo kontrolė</t>
  </si>
  <si>
    <t>1.5.</t>
  </si>
  <si>
    <t>Archyvinių dokumentų tvarkymas</t>
  </si>
  <si>
    <t>1.6.</t>
  </si>
  <si>
    <t>Karo prievolės ir mobilizacijos administravimas</t>
  </si>
  <si>
    <t>1.7.</t>
  </si>
  <si>
    <t>Jaunimo teisių apsauga</t>
  </si>
  <si>
    <t>1.8.</t>
  </si>
  <si>
    <t>Užimtumo didinimo programos įgyvendinimas</t>
  </si>
  <si>
    <t>1.9.</t>
  </si>
  <si>
    <t>Pirminė teisinė pagalba</t>
  </si>
  <si>
    <t>1.10.</t>
  </si>
  <si>
    <t>Gyvenamosios vietos deklaravimas</t>
  </si>
  <si>
    <t>1.11</t>
  </si>
  <si>
    <t>Tarpinstitucinio bendradarbiavimo funkcijai užtikrinti</t>
  </si>
  <si>
    <t>Iš viso programai:</t>
  </si>
  <si>
    <t xml:space="preserve">          BENDROJI PROGRAMA (01)</t>
  </si>
  <si>
    <t xml:space="preserve">Kretingos rajono savivaldybės priešgaisrinė tarnyba </t>
  </si>
  <si>
    <t>Priešgaisrinės saugos funkcijai vykdyti</t>
  </si>
  <si>
    <t xml:space="preserve">     ŽEMĖS ŪKIO PROGRAMA (03)</t>
  </si>
  <si>
    <t xml:space="preserve">Žemės ūkio funkcijoms vykdyti Žemės ūkio skyriui, Darbėnų, Imbarės, Kartenos, Kretingos, Kūlupėnų, Žalgirio, Vydmantų seniūnijoms </t>
  </si>
  <si>
    <t>Melioracijai</t>
  </si>
  <si>
    <t>Suteiktos valstybės pagalbos registro organizavimas ir vykdymas</t>
  </si>
  <si>
    <t>SVEIKATOS APSAUGOS PROGRAMA (06)</t>
  </si>
  <si>
    <t>Kretingos rajono savivaldybės visuomenės sveikatos biuras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</si>
  <si>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</si>
  <si>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</si>
  <si>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>SOCIALINĖS PARAMOS PROGRAMA  (09)</t>
  </si>
  <si>
    <t>Pašalpų ir kompensacijų skaičiavimas ir mokėjimas (Parama mirties atveju)</t>
  </si>
  <si>
    <t>5.2.</t>
  </si>
  <si>
    <t xml:space="preserve">Socialinė parama mokiniams </t>
  </si>
  <si>
    <t>5.3.</t>
  </si>
  <si>
    <t>Socialinėms paslaugoms</t>
  </si>
  <si>
    <t>5.4.</t>
  </si>
  <si>
    <t>Būsto nuomos ar išperkamosios būsto nuomos mokesčių dalies kompensacijoms</t>
  </si>
  <si>
    <t>5.5.</t>
  </si>
  <si>
    <t>Neveiksnių asmenų būklės  peržiūrėjimui</t>
  </si>
  <si>
    <t>Iš viso programai pagal 5.1– 5.5 punktus:</t>
  </si>
  <si>
    <t>Socialinių paslaugų centras</t>
  </si>
  <si>
    <t>Socialinio darbo soc. rizikos šeimose plėtimas</t>
  </si>
  <si>
    <t>Savivaldybėms priskirtos ir perduotos valstybinės žemės miestų ir miestelių administracinėse ribose valdymui, naudojimui ir disponavimui ja patikėjimo teise užtikrinti</t>
  </si>
  <si>
    <t>Savivaldybės erdvinių duomenų rinkinio tvarkymo funkcijai atlikti</t>
  </si>
  <si>
    <t>Iš  viso:</t>
  </si>
  <si>
    <t>Kretingos rajono kultūros centras</t>
  </si>
  <si>
    <t>Kretingos muziejus</t>
  </si>
  <si>
    <t>Salantų gimnazija</t>
  </si>
  <si>
    <t>Vydmantų gimnazija</t>
  </si>
  <si>
    <t>Darbėnų gimnazija</t>
  </si>
  <si>
    <t>Kartenos mokykla-daugiafunkcis centras</t>
  </si>
  <si>
    <t>Kurmaičių pradinė mokykla</t>
  </si>
  <si>
    <t>Mokykla-darželis „Žibutė“</t>
  </si>
  <si>
    <t>Lopšelis-darželis „Ąžuoliukas“</t>
  </si>
  <si>
    <t>Lopšelis-darželis „Žilvitis“</t>
  </si>
  <si>
    <t>Kretingos meno mokykla</t>
  </si>
  <si>
    <t>Salantų meno mokykla</t>
  </si>
  <si>
    <t>Kretingos rajono švietimo centras</t>
  </si>
  <si>
    <t>Dienos veiklos centras</t>
  </si>
  <si>
    <t>Salantų kultūros centras</t>
  </si>
  <si>
    <t>Jurgio Pabrėžos universitetinė gimnazija</t>
  </si>
  <si>
    <t>Marijono Daujoto progimnazija</t>
  </si>
  <si>
    <t>Simono Daukanto progimnazija</t>
  </si>
  <si>
    <t>Kūlupėnų Motiejaus Valančiaus pagrindinė mokykla</t>
  </si>
  <si>
    <t>Lopšelis-darželis ,,Pasaka“</t>
  </si>
  <si>
    <t>Marijos Tiškevičiūtės mokykla</t>
  </si>
  <si>
    <t>Kretingos rajono  švietimo centras</t>
  </si>
  <si>
    <t xml:space="preserve">Biudžetinių įstaigų  pajamų įmokos į Kretingos rajono savivaldybės 2024 metų biudžetą </t>
  </si>
  <si>
    <t>Įstaigų pavadinimas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</si>
  <si>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</si>
  <si>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</si>
  <si>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</si>
  <si>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Savivaldybės administracija</t>
  </si>
  <si>
    <t>Kretingos M. Valančiaus viešoji biblioteka</t>
  </si>
  <si>
    <t>M. Valančiaus gimtinės muziejus</t>
  </si>
  <si>
    <t>J. Pabrėžos universitetinė gimnazija</t>
  </si>
  <si>
    <t xml:space="preserve">Salantų gimnazija               </t>
  </si>
  <si>
    <t>M. Daujoto progimnazija</t>
  </si>
  <si>
    <t xml:space="preserve">S. Daukanto progimnazija        </t>
  </si>
  <si>
    <t xml:space="preserve">Darbėnų gimnazija                  </t>
  </si>
  <si>
    <t xml:space="preserve">Kūlupėnų M. Valančiaus pagrindinė mokykla       </t>
  </si>
  <si>
    <t xml:space="preserve">Jokūbavo A. Stulginskio  mokykla-daugiafuncis centras        </t>
  </si>
  <si>
    <t xml:space="preserve">Kurmaičių pradinė mokykla               </t>
  </si>
  <si>
    <t>Mokykla-darželis  ,,Žibutė“</t>
  </si>
  <si>
    <t>22.</t>
  </si>
  <si>
    <t>Lopšelis-darželis  ,,Ąžuoliukas“</t>
  </si>
  <si>
    <t>23.</t>
  </si>
  <si>
    <t>Lopšelisdarželis  ,,Žilvitis“</t>
  </si>
  <si>
    <t>24.</t>
  </si>
  <si>
    <t>25.</t>
  </si>
  <si>
    <t>Salantų  meno mokykla</t>
  </si>
  <si>
    <t>26.</t>
  </si>
  <si>
    <t>Kretingos sporto mokykla įskaitant Kretingos sporto centrą</t>
  </si>
  <si>
    <t>27.</t>
  </si>
  <si>
    <t>Valstybės biudžeto dotacijos  nuosavų lėšų daliai ir kitos valstybės biudžeto lėšos</t>
  </si>
  <si>
    <t>2.10.2.</t>
  </si>
  <si>
    <t>Metų pradžios apyvartinės lėšos (Kretingos krepšinio klubui)</t>
  </si>
  <si>
    <t>ARCHITEKTŪROS IR TERITORIJŲ PLANAVIMO PROGRAMA  (11)</t>
  </si>
  <si>
    <t xml:space="preserve">                                                           3 priedas</t>
  </si>
  <si>
    <t xml:space="preserve">                                                           4 priedas</t>
  </si>
  <si>
    <t>2.7.2.</t>
  </si>
  <si>
    <t>2.8.5.</t>
  </si>
  <si>
    <t>2.5.7.</t>
  </si>
  <si>
    <t>2.8.3.</t>
  </si>
  <si>
    <t>2.8.6.</t>
  </si>
  <si>
    <r>
      <t xml:space="preserve">Klaipėdos Ernesto Galvanausko profesinio mokymo centras </t>
    </r>
    <r>
      <rPr>
        <sz val="11"/>
        <rFont val="Calibri"/>
        <family val="2"/>
        <charset val="186"/>
      </rPr>
      <t xml:space="preserve">− </t>
    </r>
    <r>
      <rPr>
        <sz val="11"/>
        <rFont val="Times New Roman"/>
        <family val="1"/>
        <charset val="186"/>
      </rPr>
      <t xml:space="preserve">speciali tikslinė dotacija ugdymo reikmėms finansuoti </t>
    </r>
  </si>
  <si>
    <t>Europos Sąjungos  finansinės paramos lėšos įskaitant kompensuojamas Europos Sąjungos finansinės paramos lėšas</t>
  </si>
  <si>
    <t>Žemės ūkio programa (03)</t>
  </si>
  <si>
    <t>Strateginio planavimo ir investicijų programa (04)</t>
  </si>
  <si>
    <t>Vietinio ūkio ir turto valdymo programa (05)</t>
  </si>
  <si>
    <t>Švietimo programa (08) – asignavimų valdytojai (švietimo įstaigų vadovai)</t>
  </si>
  <si>
    <t xml:space="preserve">                                                           6 priedas</t>
  </si>
  <si>
    <t xml:space="preserve">2024 metų Kretingos rajono savivaldybės ir valstybės biudžeto lėšos </t>
  </si>
  <si>
    <t>švietimo įstaigoms finansuoti</t>
  </si>
  <si>
    <t>Asignavimų valdytojai–įstaigų vadovai</t>
  </si>
  <si>
    <t>savarankiškoms funkcijoms vykdyti</t>
  </si>
  <si>
    <t xml:space="preserve">įstaigos pajamos, skirtos veiklos išlaidoms </t>
  </si>
  <si>
    <t>valstybės biudžeto lėšos</t>
  </si>
  <si>
    <t>įstaigos pajamos, skirtos veiklos išlaidos</t>
  </si>
  <si>
    <t>Jokūbavo Aleksandro Stulginskio mokykla-daugiafunkcis centras</t>
  </si>
  <si>
    <t>Mokykla-darželis ,,Žibutė“</t>
  </si>
  <si>
    <t>Lopšelis-darželis ,,Ąžuoliukas“</t>
  </si>
  <si>
    <t>Lopšelis-darželis ,,Žilvitis“</t>
  </si>
  <si>
    <t>Kretingos sporto mokykla, įskaitant Kretingos sporto centrą</t>
  </si>
  <si>
    <t>Iš viso, iš jų:</t>
  </si>
  <si>
    <t xml:space="preserve">savarankiškoms funkcijoms vykdyti  </t>
  </si>
  <si>
    <t xml:space="preserve">įstaigų pajamos, skirtos veiklos išlaidoms </t>
  </si>
  <si>
    <t>2024 metų Kretingos rajono savivaldybės ir valstybės biudžeto lėšos  kultūros ir socialinių paslaugų įstaigoms finansuoti</t>
  </si>
  <si>
    <t>M. Valančiaus viešoji biblioteka</t>
  </si>
  <si>
    <t xml:space="preserve">valstybės biudžeto lėšos </t>
  </si>
  <si>
    <t>Vyskupo Motiejaus Valančiaus gimtinės muziejus</t>
  </si>
  <si>
    <t>Iš viso kultūros įstaigose, iš jų:</t>
  </si>
  <si>
    <t xml:space="preserve">projekto finansavimas iš kompensuojamų Europos Sąjungos finansavimo lėšų </t>
  </si>
  <si>
    <t>Kretingos socialinių paslaugų centras</t>
  </si>
  <si>
    <t>Iš viso socialinių paslaugų įstaigose, iš jų:</t>
  </si>
  <si>
    <t xml:space="preserve">                                                           1 priedas</t>
  </si>
  <si>
    <r>
      <rPr>
        <b/>
        <sz val="10"/>
        <rFont val="Times New Roman"/>
        <family val="1"/>
        <charset val="186"/>
      </rPr>
      <t>Projektas</t>
    </r>
    <r>
      <rPr>
        <sz val="10"/>
        <rFont val="Times New Roman"/>
        <family val="1"/>
        <charset val="186"/>
      </rPr>
      <t xml:space="preserve"> Iš viso</t>
    </r>
  </si>
  <si>
    <t xml:space="preserve">                                                           2 priedas</t>
  </si>
  <si>
    <r>
      <rPr>
        <b/>
        <sz val="10"/>
        <rFont val="Times New Roman"/>
        <family val="1"/>
        <charset val="186"/>
      </rPr>
      <t>Projektas</t>
    </r>
    <r>
      <rPr>
        <sz val="10"/>
        <rFont val="Times New Roman"/>
        <family val="1"/>
        <charset val="186"/>
      </rPr>
      <t xml:space="preserve"> Pajamos  už  prekes ir paslaugas (kodas 14)</t>
    </r>
  </si>
  <si>
    <t>3.2.2.</t>
  </si>
  <si>
    <t>Skolintos lėšos projektams finansuoti</t>
  </si>
  <si>
    <t xml:space="preserve">                                                           7 priedas</t>
  </si>
  <si>
    <t xml:space="preserve">                                                           8 priedas</t>
  </si>
  <si>
    <t xml:space="preserve">Metų pradžios apyvartinių lėšų paskirstymas </t>
  </si>
  <si>
    <t>Asignavimų valdytojai – įstaigų vadovai, programos pavadinimas</t>
  </si>
  <si>
    <t>Bendroji programa  (01)</t>
  </si>
  <si>
    <t>1.1.1</t>
  </si>
  <si>
    <t>1.1.2</t>
  </si>
  <si>
    <t>1.2</t>
  </si>
  <si>
    <t>Ekonomikos ir biudžeto skyrius (asignavimų valdytojas – Savivaldybės administracijos direktorius)</t>
  </si>
  <si>
    <t>1.2.1</t>
  </si>
  <si>
    <t>Paskolų ir dotacijų grąžinimas</t>
  </si>
  <si>
    <t>2.1</t>
  </si>
  <si>
    <t>2.1.1</t>
  </si>
  <si>
    <t xml:space="preserve">Įstaigos pajamos savivaldybės socialinių būstų/patalpų remontui ir plėtrai </t>
  </si>
  <si>
    <t>2.1.2</t>
  </si>
  <si>
    <t xml:space="preserve">Būstų pardavimo pajamos savivaldybės socialinių būstų/patalpų remontui ir plėtrai </t>
  </si>
  <si>
    <t>2.1.3</t>
  </si>
  <si>
    <t>Aplinkos tvarkymas (žiemos tarnybai)</t>
  </si>
  <si>
    <t>2.1.4</t>
  </si>
  <si>
    <t>Seniūnijų  veiklos išlaidos (Kūlupėnų seniūnija)</t>
  </si>
  <si>
    <t>3.1</t>
  </si>
  <si>
    <t>3.1.1</t>
  </si>
  <si>
    <t>Projektų finansavimas iš kompensuotų Europos Sąjungos  finansavimo lėšų</t>
  </si>
  <si>
    <t>3.1.2</t>
  </si>
  <si>
    <t>Infrastruktūros įmokos, skirtos inžinerinei infrakstruktūrai finansuoti ir kompensacijoms sumokėti</t>
  </si>
  <si>
    <t>3.1.3</t>
  </si>
  <si>
    <t xml:space="preserve">Savivaldybės savarankiškoms funkcijoms finansuoti iš biudžeto apyvartinių lėšų </t>
  </si>
  <si>
    <t>4.1</t>
  </si>
  <si>
    <t>4.1.1</t>
  </si>
  <si>
    <t>Savivaldybės aplinkos apsaugos rėmimo specialiajai programai įgyvendinti</t>
  </si>
  <si>
    <t>4.1.2</t>
  </si>
  <si>
    <t xml:space="preserve">Žemės realizavimo pajamos, skirtos vietinės reikšmės kelių rekonstravimui ir remonto projektų finansavimui </t>
  </si>
  <si>
    <t>4.1.3</t>
  </si>
  <si>
    <t>Projektų finansavimas iš biudžeto apyvartinių lėšų</t>
  </si>
  <si>
    <t>4.1.4</t>
  </si>
  <si>
    <t>5.1</t>
  </si>
  <si>
    <t>5.1.1</t>
  </si>
  <si>
    <t>Specialioji visuomenės sveikatos  rėmimo programa</t>
  </si>
  <si>
    <t>6.1</t>
  </si>
  <si>
    <t>Įstaigos pajamos, skirtos veiklos išlaidoms, iš jų:</t>
  </si>
  <si>
    <t>6.1.1</t>
  </si>
  <si>
    <t>6.1.2</t>
  </si>
  <si>
    <t>6.1.3</t>
  </si>
  <si>
    <t>6.2</t>
  </si>
  <si>
    <t>Savivaldybės savarankiškoms funkcijoms finansuoti iš biudžeto apyvartinių lėšų, iš jų:</t>
  </si>
  <si>
    <t>6.2.1</t>
  </si>
  <si>
    <t>7.1</t>
  </si>
  <si>
    <t>7.1.1</t>
  </si>
  <si>
    <t>Kretingos Simono Daukanto progimnazija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</si>
  <si>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</si>
  <si>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</si>
  <si>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</si>
  <si>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</si>
  <si>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</si>
  <si>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</si>
  <si>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</si>
  <si>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</si>
  <si>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Lopšelis-darželis „Pasaka“</t>
  </si>
  <si>
    <t>7.1.10</t>
  </si>
  <si>
    <t>Kretingos Marijos Tiškevičiūtės mokykla</t>
  </si>
  <si>
    <t>7.1.11</t>
  </si>
  <si>
    <t>7.1.12</t>
  </si>
  <si>
    <t>7.1.13</t>
  </si>
  <si>
    <t>7.1.14</t>
  </si>
  <si>
    <t>7.1.15</t>
  </si>
  <si>
    <t>Sporto mokykla, įskaitant Kretingos sporto centrą</t>
  </si>
  <si>
    <t>7.1.16</t>
  </si>
  <si>
    <t>7.2</t>
  </si>
  <si>
    <t>7.3</t>
  </si>
  <si>
    <t>7.3.1</t>
  </si>
  <si>
    <t>7.3.2</t>
  </si>
  <si>
    <t>8.1</t>
  </si>
  <si>
    <t>8.1.1</t>
  </si>
  <si>
    <t>8.1.2</t>
  </si>
  <si>
    <t>9.1</t>
  </si>
  <si>
    <t>9.1.1</t>
  </si>
  <si>
    <t>Žemės realizavimo pajamos detaliesiems planams ir žemės valdos projektams įgyvendinti</t>
  </si>
  <si>
    <t>10.1</t>
  </si>
  <si>
    <t>10.1.1</t>
  </si>
  <si>
    <t xml:space="preserve">                                                           2024 m. gruodžio      d. sprendimo Nr. T2-      redakcija)</t>
  </si>
  <si>
    <t xml:space="preserve">                                                           2024 m. gruodžio        d. sprendimo Nr. T2-      redakcija)</t>
  </si>
  <si>
    <r>
      <rPr>
        <b/>
        <sz val="10"/>
        <rFont val="Times New Roman"/>
        <family val="1"/>
        <charset val="186"/>
      </rPr>
      <t>Projektas</t>
    </r>
    <r>
      <rPr>
        <sz val="10"/>
        <rFont val="Times New Roman"/>
        <family val="1"/>
        <charset val="186"/>
      </rPr>
      <t xml:space="preserve"> Pajamos už ilgalaikio ir trumpalaikio  materialiojo turto nuomą (kodas 10)</t>
    </r>
  </si>
  <si>
    <t>2.1.5</t>
  </si>
  <si>
    <t>Seniūnijų  veiklos išlaidos (Kretingos m. seniūnija)</t>
  </si>
  <si>
    <r>
      <rPr>
        <b/>
        <sz val="10"/>
        <rFont val="Times New Roman"/>
        <family val="1"/>
        <charset val="186"/>
      </rPr>
      <t xml:space="preserve">Projektas </t>
    </r>
    <r>
      <rPr>
        <sz val="10"/>
        <rFont val="Times New Roman"/>
        <family val="1"/>
        <charset val="186"/>
      </rPr>
      <t>Įmokos už išlaikymą švietimo, socialinės apsaugos ir kitose įstaigose (kodas 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</si>
</sst>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7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</font>
    <font>
      <b/>
      <i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 Baltic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10"/>
      <color rgb="FF7030A0"/>
      <name val="Arial"/>
      <family val="2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sz val="8"/>
      <name val="Times New Roman"/>
      <family val="1"/>
    </font>
    <font>
      <sz val="10"/>
      <color rgb="FF00B0F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/>
    <xf numFmtId="0" fontId="17" fillId="0" borderId="0"/>
  </cellStyleXfs>
  <cellXfs count="303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49" fontId="12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9" fontId="6" fillId="3" borderId="2" xfId="0" applyNumberFormat="1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vertical="top" shrinkToFit="1"/>
    </xf>
    <xf numFmtId="165" fontId="7" fillId="3" borderId="4" xfId="0" applyNumberFormat="1" applyFont="1" applyFill="1" applyBorder="1" applyAlignment="1">
      <alignment horizontal="center" vertical="top"/>
    </xf>
    <xf numFmtId="165" fontId="5" fillId="0" borderId="4" xfId="0" applyNumberFormat="1" applyFont="1" applyBorder="1" applyAlignment="1">
      <alignment horizontal="center" vertical="top"/>
    </xf>
    <xf numFmtId="165" fontId="5" fillId="2" borderId="4" xfId="0" applyNumberFormat="1" applyFont="1" applyFill="1" applyBorder="1" applyAlignment="1">
      <alignment horizontal="center" vertical="top"/>
    </xf>
    <xf numFmtId="165" fontId="5" fillId="2" borderId="4" xfId="0" applyNumberFormat="1" applyFont="1" applyFill="1" applyBorder="1" applyAlignment="1">
      <alignment horizontal="center" vertical="top" shrinkToFit="1"/>
    </xf>
    <xf numFmtId="165" fontId="5" fillId="3" borderId="4" xfId="0" applyNumberFormat="1" applyFont="1" applyFill="1" applyBorder="1" applyAlignment="1">
      <alignment horizontal="center" vertical="top"/>
    </xf>
    <xf numFmtId="165" fontId="7" fillId="0" borderId="4" xfId="0" applyNumberFormat="1" applyFont="1" applyBorder="1" applyAlignment="1">
      <alignment horizontal="center" vertical="top" shrinkToFit="1"/>
    </xf>
    <xf numFmtId="165" fontId="7" fillId="0" borderId="4" xfId="0" applyNumberFormat="1" applyFont="1" applyBorder="1" applyAlignment="1">
      <alignment horizontal="center" vertical="top"/>
    </xf>
    <xf numFmtId="165" fontId="7" fillId="2" borderId="4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/>
    <xf numFmtId="164" fontId="7" fillId="0" borderId="2" xfId="0" applyNumberFormat="1" applyFont="1" applyBorder="1"/>
    <xf numFmtId="165" fontId="7" fillId="3" borderId="4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165" fontId="5" fillId="0" borderId="6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 wrapText="1" indent="1"/>
    </xf>
    <xf numFmtId="165" fontId="7" fillId="0" borderId="6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wrapText="1"/>
    </xf>
    <xf numFmtId="165" fontId="7" fillId="3" borderId="6" xfId="0" applyNumberFormat="1" applyFont="1" applyFill="1" applyBorder="1" applyAlignment="1">
      <alignment horizontal="center" wrapText="1"/>
    </xf>
    <xf numFmtId="165" fontId="7" fillId="3" borderId="2" xfId="0" applyNumberFormat="1" applyFont="1" applyFill="1" applyBorder="1" applyAlignment="1">
      <alignment horizontal="center" wrapText="1"/>
    </xf>
    <xf numFmtId="165" fontId="13" fillId="3" borderId="6" xfId="0" applyNumberFormat="1" applyFont="1" applyFill="1" applyBorder="1" applyAlignment="1">
      <alignment horizontal="center" wrapText="1"/>
    </xf>
    <xf numFmtId="165" fontId="13" fillId="0" borderId="6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left" wrapText="1" inden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165" fontId="16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165" fontId="2" fillId="0" borderId="9" xfId="0" applyNumberFormat="1" applyFont="1" applyBorder="1" applyAlignment="1">
      <alignment horizontal="center" wrapText="1"/>
    </xf>
    <xf numFmtId="49" fontId="7" fillId="0" borderId="9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4" fillId="3" borderId="9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5" fontId="10" fillId="0" borderId="2" xfId="0" applyNumberFormat="1" applyFont="1" applyBorder="1" applyAlignment="1">
      <alignment horizontal="center" vertical="center"/>
    </xf>
    <xf numFmtId="165" fontId="10" fillId="2" borderId="2" xfId="1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wrapText="1"/>
    </xf>
    <xf numFmtId="165" fontId="5" fillId="0" borderId="4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/>
    <xf numFmtId="165" fontId="7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 vertical="top" shrinkToFit="1"/>
    </xf>
    <xf numFmtId="165" fontId="5" fillId="3" borderId="4" xfId="0" applyNumberFormat="1" applyFont="1" applyFill="1" applyBorder="1" applyAlignment="1">
      <alignment horizontal="center" wrapText="1"/>
    </xf>
    <xf numFmtId="165" fontId="5" fillId="0" borderId="4" xfId="0" applyNumberFormat="1" applyFont="1" applyBorder="1" applyAlignment="1">
      <alignment horizontal="center" shrinkToFit="1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/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 wrapText="1"/>
    </xf>
    <xf numFmtId="165" fontId="7" fillId="0" borderId="4" xfId="0" applyNumberFormat="1" applyFont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Border="1"/>
    <xf numFmtId="0" fontId="0" fillId="0" borderId="0" xfId="0" applyBorder="1"/>
    <xf numFmtId="165" fontId="7" fillId="0" borderId="9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 vertical="top"/>
    </xf>
    <xf numFmtId="165" fontId="18" fillId="0" borderId="0" xfId="0" applyNumberFormat="1" applyFont="1"/>
    <xf numFmtId="165" fontId="18" fillId="0" borderId="0" xfId="0" applyNumberFormat="1" applyFont="1" applyFill="1" applyBorder="1"/>
    <xf numFmtId="49" fontId="6" fillId="2" borderId="2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20" fillId="0" borderId="0" xfId="0" applyFont="1"/>
    <xf numFmtId="165" fontId="20" fillId="0" borderId="0" xfId="0" applyNumberFormat="1" applyFont="1"/>
    <xf numFmtId="0" fontId="5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65" fontId="5" fillId="3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/>
    </xf>
    <xf numFmtId="0" fontId="5" fillId="0" borderId="2" xfId="0" applyFont="1" applyBorder="1"/>
    <xf numFmtId="0" fontId="23" fillId="0" borderId="2" xfId="0" applyFont="1" applyBorder="1"/>
    <xf numFmtId="0" fontId="4" fillId="0" borderId="0" xfId="0" applyFont="1" applyAlignment="1"/>
    <xf numFmtId="0" fontId="24" fillId="0" borderId="0" xfId="0" applyFont="1"/>
    <xf numFmtId="0" fontId="25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5" fontId="7" fillId="0" borderId="10" xfId="0" applyNumberFormat="1" applyFont="1" applyBorder="1" applyAlignment="1">
      <alignment horizontal="center" wrapText="1"/>
    </xf>
    <xf numFmtId="165" fontId="5" fillId="2" borderId="2" xfId="0" applyNumberFormat="1" applyFont="1" applyFill="1" applyBorder="1" applyAlignment="1">
      <alignment horizontal="center" vertical="top" shrinkToFit="1"/>
    </xf>
    <xf numFmtId="0" fontId="2" fillId="0" borderId="0" xfId="0" applyFont="1" applyBorder="1"/>
    <xf numFmtId="0" fontId="8" fillId="0" borderId="0" xfId="0" applyFont="1" applyAlignment="1">
      <alignment horizontal="center" wrapText="1"/>
    </xf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165" fontId="19" fillId="0" borderId="0" xfId="0" applyNumberFormat="1" applyFont="1" applyFill="1" applyBorder="1"/>
    <xf numFmtId="0" fontId="7" fillId="0" borderId="2" xfId="0" applyFont="1" applyBorder="1" applyAlignment="1">
      <alignment horizontal="center" vertical="center" wrapText="1"/>
    </xf>
    <xf numFmtId="165" fontId="19" fillId="0" borderId="0" xfId="0" applyNumberFormat="1" applyFont="1"/>
    <xf numFmtId="0" fontId="7" fillId="0" borderId="2" xfId="0" applyFont="1" applyBorder="1" applyAlignment="1">
      <alignment horizontal="left" vertical="center" wrapText="1"/>
    </xf>
    <xf numFmtId="0" fontId="9" fillId="0" borderId="0" xfId="0" applyFont="1"/>
    <xf numFmtId="0" fontId="7" fillId="0" borderId="2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 vertical="top" wrapText="1"/>
    </xf>
    <xf numFmtId="165" fontId="26" fillId="0" borderId="0" xfId="0" applyNumberFormat="1" applyFont="1"/>
    <xf numFmtId="0" fontId="26" fillId="0" borderId="0" xfId="0" applyFont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165" fontId="9" fillId="0" borderId="0" xfId="0" applyNumberFormat="1" applyFont="1"/>
    <xf numFmtId="2" fontId="0" fillId="0" borderId="0" xfId="0" applyNumberFormat="1"/>
    <xf numFmtId="0" fontId="0" fillId="0" borderId="7" xfId="0" applyBorder="1"/>
    <xf numFmtId="0" fontId="5" fillId="0" borderId="1" xfId="0" applyFont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10" fillId="3" borderId="4" xfId="2" applyFont="1" applyFill="1" applyBorder="1" applyAlignment="1">
      <alignment wrapText="1"/>
    </xf>
    <xf numFmtId="0" fontId="12" fillId="0" borderId="4" xfId="0" applyFont="1" applyBorder="1"/>
    <xf numFmtId="1" fontId="7" fillId="0" borderId="14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65" fontId="10" fillId="0" borderId="11" xfId="0" applyNumberFormat="1" applyFont="1" applyBorder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165" fontId="10" fillId="0" borderId="1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5" fontId="10" fillId="2" borderId="11" xfId="1" applyNumberFormat="1" applyFont="1" applyFill="1" applyBorder="1" applyAlignment="1">
      <alignment horizontal="center" vertical="center"/>
    </xf>
    <xf numFmtId="165" fontId="12" fillId="0" borderId="11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0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2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165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right"/>
    </xf>
    <xf numFmtId="49" fontId="7" fillId="3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164" fontId="1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5" fontId="11" fillId="0" borderId="2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165" fontId="10" fillId="2" borderId="17" xfId="0" applyNumberFormat="1" applyFont="1" applyFill="1" applyBorder="1" applyAlignment="1">
      <alignment horizontal="center"/>
    </xf>
    <xf numFmtId="165" fontId="10" fillId="2" borderId="17" xfId="1" applyNumberFormat="1" applyFont="1" applyFill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0" fontId="7" fillId="2" borderId="16" xfId="1" applyFont="1" applyFill="1" applyBorder="1" applyAlignment="1">
      <alignment horizontal="center"/>
    </xf>
    <xf numFmtId="165" fontId="10" fillId="2" borderId="17" xfId="1" applyNumberFormat="1" applyFont="1" applyFill="1" applyBorder="1" applyAlignment="1">
      <alignment horizontal="center"/>
    </xf>
    <xf numFmtId="0" fontId="7" fillId="2" borderId="18" xfId="1" applyFont="1" applyFill="1" applyBorder="1" applyAlignment="1">
      <alignment horizontal="center"/>
    </xf>
    <xf numFmtId="165" fontId="10" fillId="2" borderId="19" xfId="1" applyNumberFormat="1" applyFont="1" applyFill="1" applyBorder="1" applyAlignment="1">
      <alignment horizontal="center"/>
    </xf>
    <xf numFmtId="165" fontId="12" fillId="0" borderId="19" xfId="0" applyNumberFormat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/>
    </xf>
    <xf numFmtId="165" fontId="10" fillId="2" borderId="2" xfId="1" applyNumberFormat="1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5" fontId="12" fillId="0" borderId="10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/>
    </xf>
    <xf numFmtId="0" fontId="7" fillId="0" borderId="7" xfId="0" applyFont="1" applyBorder="1"/>
    <xf numFmtId="2" fontId="0" fillId="0" borderId="0" xfId="0" applyNumberFormat="1" applyAlignment="1">
      <alignment horizontal="left"/>
    </xf>
    <xf numFmtId="165" fontId="18" fillId="0" borderId="0" xfId="0" applyNumberFormat="1" applyFont="1" applyAlignment="1">
      <alignment horizontal="left"/>
    </xf>
    <xf numFmtId="165" fontId="19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topLeftCell="A34" zoomScale="130" zoomScaleNormal="130" workbookViewId="0">
      <selection activeCell="H50" sqref="H50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  <col min="7" max="7" width="10.5703125" bestFit="1" customWidth="1"/>
  </cols>
  <sheetData>
    <row r="1" spans="1:6" x14ac:dyDescent="0.2">
      <c r="C1" s="266" t="s">
        <v>192</v>
      </c>
      <c r="D1" s="266"/>
      <c r="E1" s="266"/>
    </row>
    <row r="2" spans="1:6" ht="15" x14ac:dyDescent="0.25">
      <c r="B2" s="32" t="s">
        <v>187</v>
      </c>
      <c r="C2" s="33"/>
    </row>
    <row r="3" spans="1:6" ht="12.75" customHeight="1" x14ac:dyDescent="0.25">
      <c r="A3" s="3"/>
      <c r="B3" s="32" t="s">
        <v>189</v>
      </c>
      <c r="C3" s="33"/>
    </row>
    <row r="4" spans="1:6" ht="15" x14ac:dyDescent="0.25">
      <c r="A4" s="3"/>
      <c r="B4" s="32" t="s">
        <v>188</v>
      </c>
      <c r="C4" s="33"/>
    </row>
    <row r="5" spans="1:6" ht="15" x14ac:dyDescent="0.25">
      <c r="A5" s="3"/>
      <c r="B5" s="32" t="s">
        <v>482</v>
      </c>
      <c r="C5" s="33"/>
    </row>
    <row r="6" spans="1:6" ht="15" x14ac:dyDescent="0.25">
      <c r="A6" s="3"/>
      <c r="B6" s="32" t="s">
        <v>396</v>
      </c>
      <c r="C6" s="33"/>
    </row>
    <row r="7" spans="1:6" ht="15.75" x14ac:dyDescent="0.25">
      <c r="A7" s="3"/>
      <c r="B7" s="3"/>
      <c r="C7" s="25"/>
    </row>
    <row r="8" spans="1:6" ht="18.75" customHeight="1" x14ac:dyDescent="0.25">
      <c r="A8" s="53"/>
      <c r="B8" s="267" t="s">
        <v>194</v>
      </c>
      <c r="C8" s="267"/>
    </row>
    <row r="9" spans="1:6" ht="15" customHeight="1" x14ac:dyDescent="0.25">
      <c r="A9" s="53"/>
      <c r="B9" s="267"/>
      <c r="C9" s="267"/>
    </row>
    <row r="10" spans="1:6" ht="14.25" customHeight="1" x14ac:dyDescent="0.3">
      <c r="A10" s="71"/>
      <c r="B10" s="72"/>
      <c r="C10" s="54"/>
      <c r="D10" s="268" t="s">
        <v>251</v>
      </c>
      <c r="E10" s="268"/>
    </row>
    <row r="11" spans="1:6" ht="39.75" customHeight="1" x14ac:dyDescent="0.2">
      <c r="A11" s="73" t="s">
        <v>145</v>
      </c>
      <c r="B11" s="45" t="s">
        <v>195</v>
      </c>
      <c r="C11" s="45" t="s">
        <v>0</v>
      </c>
      <c r="D11" s="46" t="s">
        <v>193</v>
      </c>
      <c r="E11" s="46" t="s">
        <v>191</v>
      </c>
    </row>
    <row r="12" spans="1:6" ht="12.75" customHeight="1" x14ac:dyDescent="0.25">
      <c r="A12" s="55" t="s">
        <v>196</v>
      </c>
      <c r="B12" s="56">
        <v>2</v>
      </c>
      <c r="C12" s="57">
        <v>3</v>
      </c>
      <c r="D12" s="47">
        <v>4</v>
      </c>
      <c r="E12" s="47">
        <v>5</v>
      </c>
    </row>
    <row r="13" spans="1:6" ht="14.25" x14ac:dyDescent="0.2">
      <c r="A13" s="58" t="s">
        <v>26</v>
      </c>
      <c r="B13" s="59" t="s">
        <v>197</v>
      </c>
      <c r="C13" s="60">
        <v>36878.686000000002</v>
      </c>
      <c r="D13" s="199"/>
      <c r="E13" s="126">
        <f>C13+D13</f>
        <v>36878.686000000002</v>
      </c>
    </row>
    <row r="14" spans="1:6" ht="29.25" x14ac:dyDescent="0.25">
      <c r="A14" s="8" t="s">
        <v>28</v>
      </c>
      <c r="B14" s="59" t="s">
        <v>198</v>
      </c>
      <c r="C14" s="60">
        <v>45</v>
      </c>
      <c r="D14" s="48"/>
      <c r="E14" s="127">
        <f t="shared" ref="E14:E52" si="0">C14+D14</f>
        <v>45</v>
      </c>
    </row>
    <row r="15" spans="1:6" ht="14.25" x14ac:dyDescent="0.2">
      <c r="A15" s="58" t="s">
        <v>19</v>
      </c>
      <c r="B15" s="59" t="s">
        <v>199</v>
      </c>
      <c r="C15" s="60">
        <f>C16+C19+C20+C21</f>
        <v>2606.46</v>
      </c>
      <c r="D15" s="60">
        <f>D16+D19+D20+D21</f>
        <v>0</v>
      </c>
      <c r="E15" s="126">
        <f t="shared" si="0"/>
        <v>2606.46</v>
      </c>
    </row>
    <row r="16" spans="1:6" ht="15" x14ac:dyDescent="0.25">
      <c r="A16" s="61" t="s">
        <v>60</v>
      </c>
      <c r="B16" s="62" t="s">
        <v>200</v>
      </c>
      <c r="C16" s="63">
        <v>904.46</v>
      </c>
      <c r="D16" s="63"/>
      <c r="E16" s="125">
        <f t="shared" si="0"/>
        <v>904.46</v>
      </c>
      <c r="F16" s="5"/>
    </row>
    <row r="17" spans="1:7" ht="15" x14ac:dyDescent="0.25">
      <c r="A17" s="64" t="s">
        <v>61</v>
      </c>
      <c r="B17" s="62" t="s">
        <v>201</v>
      </c>
      <c r="C17" s="63">
        <v>854.46</v>
      </c>
      <c r="D17" s="85"/>
      <c r="E17" s="125">
        <f t="shared" si="0"/>
        <v>854.46</v>
      </c>
      <c r="F17" s="5"/>
    </row>
    <row r="18" spans="1:7" ht="15" x14ac:dyDescent="0.25">
      <c r="A18" s="64" t="s">
        <v>131</v>
      </c>
      <c r="B18" s="62" t="s">
        <v>202</v>
      </c>
      <c r="C18" s="63">
        <v>50</v>
      </c>
      <c r="D18" s="48"/>
      <c r="E18" s="125">
        <f t="shared" si="0"/>
        <v>50</v>
      </c>
      <c r="F18" s="5"/>
    </row>
    <row r="19" spans="1:7" ht="15" x14ac:dyDescent="0.25">
      <c r="A19" s="61" t="s">
        <v>62</v>
      </c>
      <c r="B19" s="62" t="s">
        <v>203</v>
      </c>
      <c r="C19" s="63">
        <v>10</v>
      </c>
      <c r="D19" s="48"/>
      <c r="E19" s="125">
        <f t="shared" si="0"/>
        <v>10</v>
      </c>
      <c r="F19" s="5"/>
    </row>
    <row r="20" spans="1:7" ht="15" x14ac:dyDescent="0.25">
      <c r="A20" s="61" t="s">
        <v>204</v>
      </c>
      <c r="B20" s="62" t="s">
        <v>205</v>
      </c>
      <c r="C20" s="63">
        <v>1502</v>
      </c>
      <c r="D20" s="48"/>
      <c r="E20" s="125">
        <f t="shared" si="0"/>
        <v>1502</v>
      </c>
      <c r="F20" s="5"/>
    </row>
    <row r="21" spans="1:7" ht="15" x14ac:dyDescent="0.25">
      <c r="A21" s="61" t="s">
        <v>206</v>
      </c>
      <c r="B21" s="62" t="s">
        <v>207</v>
      </c>
      <c r="C21" s="63">
        <v>190</v>
      </c>
      <c r="D21" s="85"/>
      <c r="E21" s="125">
        <f t="shared" si="0"/>
        <v>190</v>
      </c>
      <c r="F21" s="5"/>
    </row>
    <row r="22" spans="1:7" ht="15" x14ac:dyDescent="0.25">
      <c r="A22" s="58" t="s">
        <v>20</v>
      </c>
      <c r="B22" s="59" t="s">
        <v>208</v>
      </c>
      <c r="C22" s="60">
        <f>C23+C24+C25</f>
        <v>100</v>
      </c>
      <c r="D22" s="48"/>
      <c r="E22" s="126">
        <f t="shared" si="0"/>
        <v>100</v>
      </c>
    </row>
    <row r="23" spans="1:7" ht="15" x14ac:dyDescent="0.25">
      <c r="A23" s="61" t="s">
        <v>63</v>
      </c>
      <c r="B23" s="62" t="s">
        <v>209</v>
      </c>
      <c r="C23" s="63">
        <v>50</v>
      </c>
      <c r="D23" s="48"/>
      <c r="E23" s="125">
        <f t="shared" si="0"/>
        <v>50</v>
      </c>
    </row>
    <row r="24" spans="1:7" ht="15" x14ac:dyDescent="0.25">
      <c r="A24" s="61" t="s">
        <v>210</v>
      </c>
      <c r="B24" s="62" t="s">
        <v>211</v>
      </c>
      <c r="C24" s="63">
        <v>30</v>
      </c>
      <c r="D24" s="48"/>
      <c r="E24" s="125">
        <f t="shared" si="0"/>
        <v>30</v>
      </c>
    </row>
    <row r="25" spans="1:7" ht="15" x14ac:dyDescent="0.25">
      <c r="A25" s="61" t="s">
        <v>212</v>
      </c>
      <c r="B25" s="62" t="s">
        <v>213</v>
      </c>
      <c r="C25" s="63">
        <v>20</v>
      </c>
      <c r="D25" s="48"/>
      <c r="E25" s="125">
        <f t="shared" si="0"/>
        <v>20</v>
      </c>
    </row>
    <row r="26" spans="1:7" ht="14.25" x14ac:dyDescent="0.2">
      <c r="A26" s="58" t="s">
        <v>22</v>
      </c>
      <c r="B26" s="59" t="s">
        <v>214</v>
      </c>
      <c r="C26" s="60">
        <f>C13+C14+C15+C22</f>
        <v>39630.146000000001</v>
      </c>
      <c r="D26" s="60">
        <f>D13+D14+D15+D22</f>
        <v>0</v>
      </c>
      <c r="E26" s="126">
        <f t="shared" si="0"/>
        <v>39630.146000000001</v>
      </c>
    </row>
    <row r="27" spans="1:7" ht="15" x14ac:dyDescent="0.25">
      <c r="A27" s="58" t="s">
        <v>90</v>
      </c>
      <c r="B27" s="59" t="s">
        <v>215</v>
      </c>
      <c r="C27" s="60">
        <v>1860</v>
      </c>
      <c r="D27" s="48"/>
      <c r="E27" s="126">
        <f t="shared" si="0"/>
        <v>1860</v>
      </c>
    </row>
    <row r="28" spans="1:7" ht="15" x14ac:dyDescent="0.25">
      <c r="A28" s="64" t="s">
        <v>92</v>
      </c>
      <c r="B28" s="62" t="s">
        <v>216</v>
      </c>
      <c r="C28" s="63">
        <v>1830</v>
      </c>
      <c r="D28" s="48"/>
      <c r="E28" s="125">
        <f t="shared" si="0"/>
        <v>1830</v>
      </c>
    </row>
    <row r="29" spans="1:7" ht="14.25" x14ac:dyDescent="0.2">
      <c r="A29" s="58" t="s">
        <v>93</v>
      </c>
      <c r="B29" s="59" t="s">
        <v>217</v>
      </c>
      <c r="C29" s="65">
        <f>C30+C31+C32</f>
        <v>2028</v>
      </c>
      <c r="D29" s="65">
        <f>D30+D31+D32</f>
        <v>17.8</v>
      </c>
      <c r="E29" s="126">
        <f t="shared" si="0"/>
        <v>2045.8</v>
      </c>
      <c r="F29" s="241"/>
      <c r="G29" s="263"/>
    </row>
    <row r="30" spans="1:7" ht="15.75" customHeight="1" x14ac:dyDescent="0.25">
      <c r="A30" s="64" t="s">
        <v>94</v>
      </c>
      <c r="B30" s="62" t="s">
        <v>218</v>
      </c>
      <c r="C30" s="66">
        <v>210.5</v>
      </c>
      <c r="D30" s="85">
        <v>5.0999999999999996</v>
      </c>
      <c r="E30" s="83">
        <f t="shared" si="0"/>
        <v>215.6</v>
      </c>
      <c r="F30" s="181"/>
      <c r="G30" s="181"/>
    </row>
    <row r="31" spans="1:7" ht="30" x14ac:dyDescent="0.25">
      <c r="A31" s="64" t="s">
        <v>95</v>
      </c>
      <c r="B31" s="62" t="s">
        <v>219</v>
      </c>
      <c r="C31" s="67">
        <v>720.4</v>
      </c>
      <c r="D31" s="85">
        <v>7.7</v>
      </c>
      <c r="E31" s="83">
        <f t="shared" si="0"/>
        <v>728.1</v>
      </c>
      <c r="F31" s="180"/>
      <c r="G31" s="180"/>
    </row>
    <row r="32" spans="1:7" ht="15" x14ac:dyDescent="0.25">
      <c r="A32" s="64" t="s">
        <v>96</v>
      </c>
      <c r="B32" s="62" t="s">
        <v>220</v>
      </c>
      <c r="C32" s="66">
        <v>1097.0999999999999</v>
      </c>
      <c r="D32" s="85">
        <v>5</v>
      </c>
      <c r="E32" s="125">
        <f t="shared" si="0"/>
        <v>1102.0999999999999</v>
      </c>
      <c r="F32" s="147"/>
      <c r="G32" s="147"/>
    </row>
    <row r="33" spans="1:12" ht="29.25" x14ac:dyDescent="0.25">
      <c r="A33" s="8" t="s">
        <v>97</v>
      </c>
      <c r="B33" s="59" t="s">
        <v>221</v>
      </c>
      <c r="C33" s="60">
        <f>C34+C35+C36</f>
        <v>213</v>
      </c>
      <c r="D33" s="48"/>
      <c r="E33" s="126">
        <f t="shared" si="0"/>
        <v>213</v>
      </c>
    </row>
    <row r="34" spans="1:12" ht="15" x14ac:dyDescent="0.25">
      <c r="A34" s="61" t="s">
        <v>98</v>
      </c>
      <c r="B34" s="62" t="s">
        <v>222</v>
      </c>
      <c r="C34" s="63">
        <v>130</v>
      </c>
      <c r="D34" s="48"/>
      <c r="E34" s="125">
        <f t="shared" si="0"/>
        <v>130</v>
      </c>
    </row>
    <row r="35" spans="1:12" ht="15" x14ac:dyDescent="0.25">
      <c r="A35" s="61" t="s">
        <v>99</v>
      </c>
      <c r="B35" s="62" t="s">
        <v>223</v>
      </c>
      <c r="C35" s="63">
        <v>50</v>
      </c>
      <c r="D35" s="48"/>
      <c r="E35" s="125">
        <f t="shared" si="0"/>
        <v>50</v>
      </c>
    </row>
    <row r="36" spans="1:12" ht="15" x14ac:dyDescent="0.25">
      <c r="A36" s="61" t="s">
        <v>100</v>
      </c>
      <c r="B36" s="62" t="s">
        <v>224</v>
      </c>
      <c r="C36" s="63">
        <v>33</v>
      </c>
      <c r="D36" s="48"/>
      <c r="E36" s="125">
        <f t="shared" si="0"/>
        <v>33</v>
      </c>
    </row>
    <row r="37" spans="1:12" ht="15" x14ac:dyDescent="0.25">
      <c r="A37" s="58" t="s">
        <v>225</v>
      </c>
      <c r="B37" s="59" t="s">
        <v>226</v>
      </c>
      <c r="C37" s="60">
        <v>80</v>
      </c>
      <c r="D37" s="48"/>
      <c r="E37" s="126">
        <f t="shared" si="0"/>
        <v>80</v>
      </c>
    </row>
    <row r="38" spans="1:12" ht="29.25" x14ac:dyDescent="0.25">
      <c r="A38" s="8" t="s">
        <v>113</v>
      </c>
      <c r="B38" s="59" t="s">
        <v>227</v>
      </c>
      <c r="C38" s="60">
        <f>C39+C40</f>
        <v>155</v>
      </c>
      <c r="D38" s="48"/>
      <c r="E38" s="126">
        <f t="shared" si="0"/>
        <v>155</v>
      </c>
    </row>
    <row r="39" spans="1:12" ht="15" x14ac:dyDescent="0.25">
      <c r="A39" s="61" t="s">
        <v>228</v>
      </c>
      <c r="B39" s="62" t="s">
        <v>86</v>
      </c>
      <c r="C39" s="63">
        <v>125</v>
      </c>
      <c r="D39" s="48"/>
      <c r="E39" s="125">
        <f t="shared" si="0"/>
        <v>125</v>
      </c>
    </row>
    <row r="40" spans="1:12" ht="15" x14ac:dyDescent="0.25">
      <c r="A40" s="61" t="s">
        <v>229</v>
      </c>
      <c r="B40" s="62" t="s">
        <v>230</v>
      </c>
      <c r="C40" s="63">
        <v>30</v>
      </c>
      <c r="D40" s="48"/>
      <c r="E40" s="125">
        <f t="shared" si="0"/>
        <v>30</v>
      </c>
    </row>
    <row r="41" spans="1:12" ht="28.5" x14ac:dyDescent="0.2">
      <c r="A41" s="8" t="s">
        <v>231</v>
      </c>
      <c r="B41" s="59" t="s">
        <v>232</v>
      </c>
      <c r="C41" s="65">
        <f>C26+C27+C29+C33+C37+C38</f>
        <v>43966.146000000001</v>
      </c>
      <c r="D41" s="65">
        <f>D26+D27+D29+D33+D37+D38</f>
        <v>17.8</v>
      </c>
      <c r="E41" s="127">
        <f t="shared" si="0"/>
        <v>43983.946000000004</v>
      </c>
    </row>
    <row r="42" spans="1:12" ht="30" x14ac:dyDescent="0.25">
      <c r="A42" s="150" t="s">
        <v>233</v>
      </c>
      <c r="B42" s="62" t="s">
        <v>234</v>
      </c>
      <c r="C42" s="68">
        <v>4537.4369999999999</v>
      </c>
      <c r="D42" s="85">
        <v>200</v>
      </c>
      <c r="E42" s="83">
        <f t="shared" si="0"/>
        <v>4737.4369999999999</v>
      </c>
      <c r="F42" s="147"/>
      <c r="G42" s="185"/>
    </row>
    <row r="43" spans="1:12" ht="15" x14ac:dyDescent="0.25">
      <c r="A43" s="61" t="s">
        <v>235</v>
      </c>
      <c r="B43" s="62" t="s">
        <v>88</v>
      </c>
      <c r="C43" s="69">
        <v>18864.599999999999</v>
      </c>
      <c r="D43" s="85"/>
      <c r="E43" s="125">
        <f t="shared" si="0"/>
        <v>18864.599999999999</v>
      </c>
      <c r="F43" s="185"/>
      <c r="G43" s="185"/>
      <c r="H43" s="182"/>
    </row>
    <row r="44" spans="1:12" ht="30" x14ac:dyDescent="0.25">
      <c r="A44" s="141" t="s">
        <v>236</v>
      </c>
      <c r="B44" s="70" t="s">
        <v>237</v>
      </c>
      <c r="C44" s="68">
        <v>58.5</v>
      </c>
      <c r="D44" s="48"/>
      <c r="E44" s="83">
        <f t="shared" si="0"/>
        <v>58.5</v>
      </c>
    </row>
    <row r="45" spans="1:12" ht="30" x14ac:dyDescent="0.25">
      <c r="A45" s="141" t="s">
        <v>238</v>
      </c>
      <c r="B45" s="70" t="s">
        <v>355</v>
      </c>
      <c r="C45" s="68">
        <v>2247.2849999999999</v>
      </c>
      <c r="D45" s="85">
        <v>-7.1360000000000001</v>
      </c>
      <c r="E45" s="83">
        <f t="shared" si="0"/>
        <v>2240.1489999999999</v>
      </c>
      <c r="F45" s="264"/>
      <c r="G45" s="264"/>
      <c r="H45" s="265"/>
      <c r="I45" s="190"/>
      <c r="J45" s="148"/>
      <c r="K45" s="148"/>
      <c r="L45" s="183"/>
    </row>
    <row r="46" spans="1:12" ht="15" x14ac:dyDescent="0.25">
      <c r="A46" s="61" t="s">
        <v>239</v>
      </c>
      <c r="B46" s="62" t="s">
        <v>150</v>
      </c>
      <c r="C46" s="66">
        <v>2633.6</v>
      </c>
      <c r="D46" s="85"/>
      <c r="E46" s="125">
        <f t="shared" si="0"/>
        <v>2633.6</v>
      </c>
    </row>
    <row r="47" spans="1:12" ht="14.25" x14ac:dyDescent="0.2">
      <c r="A47" s="58" t="s">
        <v>240</v>
      </c>
      <c r="B47" s="59" t="s">
        <v>241</v>
      </c>
      <c r="C47" s="60">
        <f>C42+C43+C44+C45+C46</f>
        <v>28341.421999999995</v>
      </c>
      <c r="D47" s="89">
        <f>SUM(D42:D46)</f>
        <v>192.864</v>
      </c>
      <c r="E47" s="126">
        <f t="shared" si="0"/>
        <v>28534.285999999996</v>
      </c>
    </row>
    <row r="48" spans="1:12" ht="44.25" customHeight="1" x14ac:dyDescent="0.2">
      <c r="A48" s="8" t="s">
        <v>242</v>
      </c>
      <c r="B48" s="59" t="s">
        <v>243</v>
      </c>
      <c r="C48" s="65">
        <v>2626.4479999999999</v>
      </c>
      <c r="D48" s="89">
        <v>40.200000000000003</v>
      </c>
      <c r="E48" s="127">
        <f t="shared" si="0"/>
        <v>2666.6479999999997</v>
      </c>
      <c r="F48" s="264"/>
      <c r="G48" s="264"/>
      <c r="H48" s="124"/>
    </row>
    <row r="49" spans="1:7" ht="14.25" x14ac:dyDescent="0.2">
      <c r="A49" s="58" t="s">
        <v>244</v>
      </c>
      <c r="B49" s="59" t="s">
        <v>245</v>
      </c>
      <c r="C49" s="65">
        <f>C41+C47+C48</f>
        <v>74934.016000000003</v>
      </c>
      <c r="D49" s="65">
        <f>D41+D47+D48</f>
        <v>250.86400000000003</v>
      </c>
      <c r="E49" s="126">
        <f>C49+D49</f>
        <v>75184.88</v>
      </c>
      <c r="G49" s="124"/>
    </row>
    <row r="50" spans="1:7" ht="16.5" customHeight="1" x14ac:dyDescent="0.25">
      <c r="A50" s="58" t="s">
        <v>246</v>
      </c>
      <c r="B50" s="59" t="s">
        <v>247</v>
      </c>
      <c r="C50" s="60">
        <v>2380</v>
      </c>
      <c r="D50" s="48"/>
      <c r="E50" s="127">
        <f t="shared" si="0"/>
        <v>2380</v>
      </c>
    </row>
    <row r="51" spans="1:7" ht="15" x14ac:dyDescent="0.25">
      <c r="A51" s="58" t="s">
        <v>248</v>
      </c>
      <c r="B51" s="59" t="s">
        <v>249</v>
      </c>
      <c r="C51" s="65">
        <v>4508.942</v>
      </c>
      <c r="D51" s="48"/>
      <c r="E51" s="126">
        <f t="shared" si="0"/>
        <v>4508.942</v>
      </c>
    </row>
    <row r="52" spans="1:7" ht="14.25" x14ac:dyDescent="0.2">
      <c r="A52" s="58"/>
      <c r="B52" s="59" t="s">
        <v>250</v>
      </c>
      <c r="C52" s="60">
        <f>C49+C50+C51</f>
        <v>81822.957999999999</v>
      </c>
      <c r="D52" s="89">
        <f>D49</f>
        <v>250.86400000000003</v>
      </c>
      <c r="E52" s="126">
        <f t="shared" si="0"/>
        <v>82073.822</v>
      </c>
    </row>
    <row r="53" spans="1:7" x14ac:dyDescent="0.2">
      <c r="B53" s="2"/>
      <c r="C53" s="1"/>
      <c r="D53" s="187"/>
    </row>
    <row r="54" spans="1:7" x14ac:dyDescent="0.2">
      <c r="B54" s="2"/>
      <c r="C54" s="1"/>
      <c r="G54" s="6"/>
    </row>
    <row r="55" spans="1:7" x14ac:dyDescent="0.2">
      <c r="B55" s="2"/>
      <c r="C55" s="1"/>
    </row>
    <row r="56" spans="1:7" x14ac:dyDescent="0.2">
      <c r="B56" s="2"/>
      <c r="C56" s="1"/>
    </row>
    <row r="57" spans="1:7" x14ac:dyDescent="0.2">
      <c r="B57" s="2"/>
      <c r="C57" s="1"/>
    </row>
    <row r="58" spans="1:7" x14ac:dyDescent="0.2">
      <c r="B58" s="2"/>
      <c r="C58" s="1"/>
    </row>
    <row r="59" spans="1:7" x14ac:dyDescent="0.2">
      <c r="B59" s="2"/>
      <c r="C59" s="1"/>
    </row>
    <row r="60" spans="1:7" x14ac:dyDescent="0.2">
      <c r="B60" s="2"/>
      <c r="C60" s="1"/>
    </row>
    <row r="61" spans="1:7" x14ac:dyDescent="0.2">
      <c r="B61" s="2"/>
      <c r="C61" s="1"/>
    </row>
    <row r="63" spans="1:7" x14ac:dyDescent="0.2">
      <c r="C63" s="1"/>
    </row>
  </sheetData>
  <mergeCells count="3">
    <mergeCell ref="C1:E1"/>
    <mergeCell ref="B8:C9"/>
    <mergeCell ref="D10:E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zoomScale="110" zoomScaleNormal="110" workbookViewId="0">
      <selection activeCell="R17" sqref="R17"/>
    </sheetView>
  </sheetViews>
  <sheetFormatPr defaultRowHeight="12.75" x14ac:dyDescent="0.2"/>
  <cols>
    <col min="1" max="1" width="4.5703125" customWidth="1"/>
    <col min="2" max="2" width="36.140625" customWidth="1"/>
    <col min="3" max="3" width="10.140625" customWidth="1"/>
    <col min="4" max="4" width="7.42578125" customWidth="1"/>
    <col min="5" max="5" width="10" customWidth="1"/>
    <col min="6" max="6" width="9.85546875" customWidth="1"/>
    <col min="7" max="7" width="7.5703125" customWidth="1"/>
    <col min="8" max="8" width="10.140625" customWidth="1"/>
    <col min="9" max="9" width="10.28515625" customWidth="1"/>
    <col min="10" max="10" width="7.42578125" customWidth="1"/>
    <col min="11" max="11" width="10.28515625" customWidth="1"/>
    <col min="12" max="12" width="9.7109375" customWidth="1"/>
    <col min="13" max="13" width="7.5703125" customWidth="1"/>
    <col min="14" max="14" width="10" bestFit="1" customWidth="1"/>
  </cols>
  <sheetData>
    <row r="1" spans="1:14" x14ac:dyDescent="0.2">
      <c r="C1" s="266" t="s">
        <v>192</v>
      </c>
      <c r="D1" s="266"/>
      <c r="E1" s="266"/>
      <c r="F1" s="266"/>
      <c r="G1" s="266"/>
      <c r="H1" s="266"/>
      <c r="I1" s="266"/>
      <c r="J1" s="242"/>
      <c r="K1" s="242"/>
    </row>
    <row r="2" spans="1:14" ht="15" x14ac:dyDescent="0.25">
      <c r="B2" s="32" t="s">
        <v>187</v>
      </c>
      <c r="C2" s="33"/>
      <c r="D2" s="33"/>
      <c r="E2" s="33"/>
    </row>
    <row r="3" spans="1:14" ht="12.75" customHeight="1" x14ac:dyDescent="0.25">
      <c r="A3" s="3"/>
      <c r="B3" s="32" t="s">
        <v>189</v>
      </c>
      <c r="C3" s="33"/>
      <c r="D3" s="33"/>
      <c r="E3" s="33"/>
    </row>
    <row r="4" spans="1:14" ht="15" x14ac:dyDescent="0.25">
      <c r="A4" s="3"/>
      <c r="B4" s="32" t="s">
        <v>188</v>
      </c>
      <c r="C4" s="33"/>
      <c r="D4" s="33"/>
      <c r="E4" s="33"/>
    </row>
    <row r="5" spans="1:14" ht="15" x14ac:dyDescent="0.25">
      <c r="A5" s="3"/>
      <c r="B5" s="32" t="s">
        <v>482</v>
      </c>
      <c r="C5" s="33"/>
      <c r="D5" s="33"/>
      <c r="E5" s="33"/>
    </row>
    <row r="6" spans="1:14" ht="15" x14ac:dyDescent="0.25">
      <c r="A6" s="3"/>
      <c r="B6" s="32" t="s">
        <v>398</v>
      </c>
      <c r="C6" s="33"/>
      <c r="D6" s="33"/>
      <c r="E6" s="33"/>
    </row>
    <row r="7" spans="1:14" ht="15.75" x14ac:dyDescent="0.25">
      <c r="A7" s="3"/>
      <c r="B7" s="3"/>
      <c r="C7" s="25"/>
      <c r="D7" s="25"/>
      <c r="E7" s="25"/>
    </row>
    <row r="8" spans="1:14" ht="18.75" customHeight="1" x14ac:dyDescent="0.3">
      <c r="A8" s="267" t="s">
        <v>328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179"/>
    </row>
    <row r="9" spans="1:14" ht="15.75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1"/>
      <c r="M9" s="111"/>
    </row>
    <row r="10" spans="1:14" ht="13.5" customHeight="1" x14ac:dyDescent="0.25">
      <c r="A10" s="116"/>
      <c r="B10" s="116"/>
      <c r="C10" s="218"/>
      <c r="D10" s="218"/>
      <c r="E10" s="218"/>
      <c r="F10" s="218"/>
      <c r="G10" s="218"/>
      <c r="H10" s="218"/>
      <c r="I10" s="219"/>
      <c r="J10" s="219"/>
      <c r="K10" s="219"/>
      <c r="L10" s="198"/>
      <c r="M10" s="198"/>
      <c r="N10" s="262" t="s">
        <v>161</v>
      </c>
    </row>
    <row r="11" spans="1:14" ht="45" customHeight="1" x14ac:dyDescent="0.2">
      <c r="A11" s="277" t="s">
        <v>145</v>
      </c>
      <c r="B11" s="278" t="s">
        <v>329</v>
      </c>
      <c r="C11" s="279" t="s">
        <v>0</v>
      </c>
      <c r="D11" s="273" t="s">
        <v>193</v>
      </c>
      <c r="E11" s="284" t="s">
        <v>397</v>
      </c>
      <c r="F11" s="281" t="s">
        <v>330</v>
      </c>
      <c r="G11" s="277" t="s">
        <v>193</v>
      </c>
      <c r="H11" s="285" t="s">
        <v>483</v>
      </c>
      <c r="I11" s="283" t="s">
        <v>331</v>
      </c>
      <c r="J11" s="277" t="s">
        <v>193</v>
      </c>
      <c r="K11" s="269" t="s">
        <v>486</v>
      </c>
      <c r="L11" s="275" t="s">
        <v>332</v>
      </c>
      <c r="M11" s="273" t="s">
        <v>193</v>
      </c>
      <c r="N11" s="271" t="s">
        <v>399</v>
      </c>
    </row>
    <row r="12" spans="1:14" ht="14.25" customHeight="1" x14ac:dyDescent="0.2">
      <c r="A12" s="277"/>
      <c r="B12" s="278"/>
      <c r="C12" s="280"/>
      <c r="D12" s="273"/>
      <c r="E12" s="284"/>
      <c r="F12" s="282"/>
      <c r="G12" s="277"/>
      <c r="H12" s="270"/>
      <c r="I12" s="282"/>
      <c r="J12" s="277"/>
      <c r="K12" s="270"/>
      <c r="L12" s="276"/>
      <c r="M12" s="273"/>
      <c r="N12" s="272"/>
    </row>
    <row r="13" spans="1:14" ht="19.5" customHeight="1" x14ac:dyDescent="0.2">
      <c r="A13" s="277"/>
      <c r="B13" s="278"/>
      <c r="C13" s="280"/>
      <c r="D13" s="273"/>
      <c r="E13" s="284"/>
      <c r="F13" s="282"/>
      <c r="G13" s="277"/>
      <c r="H13" s="270"/>
      <c r="I13" s="282"/>
      <c r="J13" s="277"/>
      <c r="K13" s="270"/>
      <c r="L13" s="276"/>
      <c r="M13" s="273"/>
      <c r="N13" s="272"/>
    </row>
    <row r="14" spans="1:14" ht="37.5" customHeight="1" x14ac:dyDescent="0.2">
      <c r="A14" s="277"/>
      <c r="B14" s="278"/>
      <c r="C14" s="280"/>
      <c r="D14" s="274"/>
      <c r="E14" s="271"/>
      <c r="F14" s="282"/>
      <c r="G14" s="277"/>
      <c r="H14" s="270"/>
      <c r="I14" s="282"/>
      <c r="J14" s="277"/>
      <c r="K14" s="270"/>
      <c r="L14" s="276"/>
      <c r="M14" s="274"/>
      <c r="N14" s="272"/>
    </row>
    <row r="15" spans="1:14" ht="15" x14ac:dyDescent="0.25">
      <c r="A15" s="56">
        <v>1</v>
      </c>
      <c r="B15" s="201">
        <v>2</v>
      </c>
      <c r="C15" s="206">
        <v>3</v>
      </c>
      <c r="D15" s="117">
        <v>4</v>
      </c>
      <c r="E15" s="207">
        <v>5</v>
      </c>
      <c r="F15" s="250">
        <v>6</v>
      </c>
      <c r="G15" s="255">
        <v>7</v>
      </c>
      <c r="H15" s="252">
        <v>8</v>
      </c>
      <c r="I15" s="244">
        <v>9</v>
      </c>
      <c r="J15" s="261">
        <v>10</v>
      </c>
      <c r="K15" s="258">
        <v>11</v>
      </c>
      <c r="L15" s="211">
        <v>12</v>
      </c>
      <c r="M15" s="56">
        <v>13</v>
      </c>
      <c r="N15" s="212">
        <v>14</v>
      </c>
    </row>
    <row r="16" spans="1:14" ht="15.75" x14ac:dyDescent="0.25">
      <c r="A16" s="118" t="s">
        <v>26</v>
      </c>
      <c r="B16" s="202" t="s">
        <v>333</v>
      </c>
      <c r="C16" s="208">
        <f t="shared" ref="C16:C43" si="0">F16+I16+L16</f>
        <v>110.1</v>
      </c>
      <c r="D16" s="114"/>
      <c r="E16" s="209">
        <f>C16+D16</f>
        <v>110.1</v>
      </c>
      <c r="F16" s="251">
        <v>109</v>
      </c>
      <c r="G16" s="256"/>
      <c r="H16" s="253">
        <f>F16+G16</f>
        <v>109</v>
      </c>
      <c r="I16" s="245"/>
      <c r="J16" s="114"/>
      <c r="K16" s="259"/>
      <c r="L16" s="208">
        <v>1.1000000000000001</v>
      </c>
      <c r="M16" s="114"/>
      <c r="N16" s="209">
        <f>L16+M16</f>
        <v>1.1000000000000001</v>
      </c>
    </row>
    <row r="17" spans="1:14" ht="15.75" x14ac:dyDescent="0.25">
      <c r="A17" s="118" t="s">
        <v>28</v>
      </c>
      <c r="B17" s="202" t="s">
        <v>319</v>
      </c>
      <c r="C17" s="208">
        <f t="shared" si="0"/>
        <v>68.400000000000006</v>
      </c>
      <c r="D17" s="114"/>
      <c r="E17" s="209">
        <f t="shared" ref="E17:E42" si="1">C17+D17</f>
        <v>68.400000000000006</v>
      </c>
      <c r="F17" s="251"/>
      <c r="G17" s="256"/>
      <c r="H17" s="253">
        <f t="shared" ref="H17:H42" si="2">F17+G17</f>
        <v>0</v>
      </c>
      <c r="I17" s="245">
        <v>64.900000000000006</v>
      </c>
      <c r="J17" s="114"/>
      <c r="K17" s="259">
        <f t="shared" ref="K17:K42" si="3">I17+J17</f>
        <v>64.900000000000006</v>
      </c>
      <c r="L17" s="208">
        <v>3.5</v>
      </c>
      <c r="M17" s="114"/>
      <c r="N17" s="209">
        <f t="shared" ref="N17:N43" si="4">L17+M17</f>
        <v>3.5</v>
      </c>
    </row>
    <row r="18" spans="1:14" ht="15.75" x14ac:dyDescent="0.25">
      <c r="A18" s="118" t="s">
        <v>19</v>
      </c>
      <c r="B18" s="202" t="s">
        <v>301</v>
      </c>
      <c r="C18" s="208">
        <f t="shared" si="0"/>
        <v>170</v>
      </c>
      <c r="D18" s="114"/>
      <c r="E18" s="209">
        <f t="shared" si="1"/>
        <v>170</v>
      </c>
      <c r="F18" s="251"/>
      <c r="G18" s="256"/>
      <c r="H18" s="253">
        <f t="shared" si="2"/>
        <v>0</v>
      </c>
      <c r="I18" s="245">
        <v>0</v>
      </c>
      <c r="J18" s="114"/>
      <c r="K18" s="259">
        <f t="shared" si="3"/>
        <v>0</v>
      </c>
      <c r="L18" s="208">
        <v>170</v>
      </c>
      <c r="M18" s="114"/>
      <c r="N18" s="209">
        <f t="shared" si="4"/>
        <v>170</v>
      </c>
    </row>
    <row r="19" spans="1:14" ht="15.75" x14ac:dyDescent="0.25">
      <c r="A19" s="118" t="s">
        <v>20</v>
      </c>
      <c r="B19" s="202" t="s">
        <v>306</v>
      </c>
      <c r="C19" s="208">
        <f t="shared" si="0"/>
        <v>67</v>
      </c>
      <c r="D19" s="114">
        <f>G19+M19</f>
        <v>9</v>
      </c>
      <c r="E19" s="209">
        <f t="shared" si="1"/>
        <v>76</v>
      </c>
      <c r="F19" s="251">
        <v>21</v>
      </c>
      <c r="G19" s="256">
        <v>5</v>
      </c>
      <c r="H19" s="253">
        <f t="shared" si="2"/>
        <v>26</v>
      </c>
      <c r="I19" s="245"/>
      <c r="J19" s="114"/>
      <c r="K19" s="259">
        <f t="shared" si="3"/>
        <v>0</v>
      </c>
      <c r="L19" s="208">
        <v>46</v>
      </c>
      <c r="M19" s="114">
        <v>4</v>
      </c>
      <c r="N19" s="209">
        <f t="shared" si="4"/>
        <v>50</v>
      </c>
    </row>
    <row r="20" spans="1:14" ht="31.5" x14ac:dyDescent="0.25">
      <c r="A20" s="118" t="s">
        <v>22</v>
      </c>
      <c r="B20" s="203" t="s">
        <v>334</v>
      </c>
      <c r="C20" s="208">
        <f t="shared" si="0"/>
        <v>17</v>
      </c>
      <c r="D20" s="114"/>
      <c r="E20" s="209">
        <f t="shared" si="1"/>
        <v>17</v>
      </c>
      <c r="F20" s="251">
        <v>12</v>
      </c>
      <c r="G20" s="256"/>
      <c r="H20" s="253">
        <f t="shared" si="2"/>
        <v>12</v>
      </c>
      <c r="I20" s="245"/>
      <c r="J20" s="114"/>
      <c r="K20" s="259">
        <f t="shared" si="3"/>
        <v>0</v>
      </c>
      <c r="L20" s="208">
        <v>5</v>
      </c>
      <c r="M20" s="114"/>
      <c r="N20" s="209">
        <f t="shared" si="4"/>
        <v>5</v>
      </c>
    </row>
    <row r="21" spans="1:14" ht="15.75" x14ac:dyDescent="0.25">
      <c r="A21" s="118" t="s">
        <v>90</v>
      </c>
      <c r="B21" s="202" t="s">
        <v>320</v>
      </c>
      <c r="C21" s="208">
        <f t="shared" si="0"/>
        <v>4.9000000000000004</v>
      </c>
      <c r="D21" s="114"/>
      <c r="E21" s="209">
        <f t="shared" si="1"/>
        <v>4.9000000000000004</v>
      </c>
      <c r="F21" s="251"/>
      <c r="G21" s="256"/>
      <c r="H21" s="253">
        <f t="shared" si="2"/>
        <v>0</v>
      </c>
      <c r="I21" s="245"/>
      <c r="J21" s="114"/>
      <c r="K21" s="259">
        <f t="shared" si="3"/>
        <v>0</v>
      </c>
      <c r="L21" s="208">
        <v>4.9000000000000004</v>
      </c>
      <c r="M21" s="114"/>
      <c r="N21" s="209">
        <f t="shared" si="4"/>
        <v>4.9000000000000004</v>
      </c>
    </row>
    <row r="22" spans="1:14" ht="15.75" x14ac:dyDescent="0.25">
      <c r="A22" s="118" t="s">
        <v>93</v>
      </c>
      <c r="B22" s="202" t="s">
        <v>335</v>
      </c>
      <c r="C22" s="208">
        <f t="shared" si="0"/>
        <v>1.9</v>
      </c>
      <c r="D22" s="114"/>
      <c r="E22" s="209">
        <f t="shared" si="1"/>
        <v>1.9</v>
      </c>
      <c r="F22" s="251">
        <v>0</v>
      </c>
      <c r="G22" s="256"/>
      <c r="H22" s="253">
        <f t="shared" si="2"/>
        <v>0</v>
      </c>
      <c r="I22" s="245"/>
      <c r="J22" s="114"/>
      <c r="K22" s="259">
        <f t="shared" si="3"/>
        <v>0</v>
      </c>
      <c r="L22" s="208">
        <v>1.9</v>
      </c>
      <c r="M22" s="114"/>
      <c r="N22" s="209">
        <f t="shared" si="4"/>
        <v>1.9</v>
      </c>
    </row>
    <row r="23" spans="1:14" ht="15.75" x14ac:dyDescent="0.25">
      <c r="A23" s="118" t="s">
        <v>97</v>
      </c>
      <c r="B23" s="202" t="s">
        <v>307</v>
      </c>
      <c r="C23" s="208">
        <f t="shared" si="0"/>
        <v>300</v>
      </c>
      <c r="D23" s="114"/>
      <c r="E23" s="209">
        <f t="shared" si="1"/>
        <v>300</v>
      </c>
      <c r="F23" s="251">
        <v>9</v>
      </c>
      <c r="G23" s="256"/>
      <c r="H23" s="253">
        <f t="shared" si="2"/>
        <v>9</v>
      </c>
      <c r="I23" s="245"/>
      <c r="J23" s="114"/>
      <c r="K23" s="259">
        <f t="shared" si="3"/>
        <v>0</v>
      </c>
      <c r="L23" s="208">
        <v>291</v>
      </c>
      <c r="M23" s="114"/>
      <c r="N23" s="209">
        <f t="shared" si="4"/>
        <v>291</v>
      </c>
    </row>
    <row r="24" spans="1:14" ht="15.75" x14ac:dyDescent="0.25">
      <c r="A24" s="118" t="s">
        <v>225</v>
      </c>
      <c r="B24" s="204" t="s">
        <v>336</v>
      </c>
      <c r="C24" s="208">
        <f t="shared" si="0"/>
        <v>13</v>
      </c>
      <c r="D24" s="114"/>
      <c r="E24" s="209">
        <f t="shared" si="1"/>
        <v>13</v>
      </c>
      <c r="F24" s="245">
        <v>12.6</v>
      </c>
      <c r="G24" s="114"/>
      <c r="H24" s="253">
        <f t="shared" si="2"/>
        <v>12.6</v>
      </c>
      <c r="I24" s="246"/>
      <c r="J24" s="257"/>
      <c r="K24" s="259">
        <f t="shared" si="3"/>
        <v>0</v>
      </c>
      <c r="L24" s="208">
        <v>0.4</v>
      </c>
      <c r="M24" s="114"/>
      <c r="N24" s="209">
        <f t="shared" si="4"/>
        <v>0.4</v>
      </c>
    </row>
    <row r="25" spans="1:14" ht="15.75" x14ac:dyDescent="0.25">
      <c r="A25" s="118" t="s">
        <v>113</v>
      </c>
      <c r="B25" s="204" t="s">
        <v>337</v>
      </c>
      <c r="C25" s="208">
        <f t="shared" si="0"/>
        <v>50</v>
      </c>
      <c r="D25" s="114"/>
      <c r="E25" s="209">
        <f t="shared" si="1"/>
        <v>50</v>
      </c>
      <c r="F25" s="245">
        <v>4</v>
      </c>
      <c r="G25" s="114"/>
      <c r="H25" s="253">
        <f t="shared" si="2"/>
        <v>4</v>
      </c>
      <c r="I25" s="245">
        <v>15</v>
      </c>
      <c r="J25" s="114"/>
      <c r="K25" s="259">
        <f t="shared" si="3"/>
        <v>15</v>
      </c>
      <c r="L25" s="208">
        <v>31</v>
      </c>
      <c r="M25" s="114"/>
      <c r="N25" s="209">
        <f t="shared" si="4"/>
        <v>31</v>
      </c>
    </row>
    <row r="26" spans="1:14" ht="15.75" x14ac:dyDescent="0.25">
      <c r="A26" s="118" t="s">
        <v>231</v>
      </c>
      <c r="B26" s="204" t="s">
        <v>338</v>
      </c>
      <c r="C26" s="208">
        <f t="shared" si="0"/>
        <v>5.6999999999999993</v>
      </c>
      <c r="D26" s="114"/>
      <c r="E26" s="209">
        <f t="shared" si="1"/>
        <v>5.6999999999999993</v>
      </c>
      <c r="F26" s="245">
        <v>5.0999999999999996</v>
      </c>
      <c r="G26" s="114"/>
      <c r="H26" s="253">
        <f t="shared" si="2"/>
        <v>5.0999999999999996</v>
      </c>
      <c r="I26" s="245">
        <v>0</v>
      </c>
      <c r="J26" s="114"/>
      <c r="K26" s="259">
        <f t="shared" si="3"/>
        <v>0</v>
      </c>
      <c r="L26" s="208">
        <v>0.6</v>
      </c>
      <c r="M26" s="114"/>
      <c r="N26" s="209">
        <f t="shared" si="4"/>
        <v>0.6</v>
      </c>
    </row>
    <row r="27" spans="1:14" ht="15.75" x14ac:dyDescent="0.25">
      <c r="A27" s="118" t="s">
        <v>233</v>
      </c>
      <c r="B27" s="204" t="s">
        <v>339</v>
      </c>
      <c r="C27" s="208">
        <f t="shared" si="0"/>
        <v>89.1</v>
      </c>
      <c r="D27" s="114"/>
      <c r="E27" s="209">
        <f t="shared" si="1"/>
        <v>89.1</v>
      </c>
      <c r="F27" s="245">
        <v>10.199999999999999</v>
      </c>
      <c r="G27" s="114"/>
      <c r="H27" s="253">
        <f t="shared" si="2"/>
        <v>10.199999999999999</v>
      </c>
      <c r="I27" s="245">
        <v>57</v>
      </c>
      <c r="J27" s="114"/>
      <c r="K27" s="259">
        <f t="shared" si="3"/>
        <v>57</v>
      </c>
      <c r="L27" s="208">
        <v>21.9</v>
      </c>
      <c r="M27" s="114"/>
      <c r="N27" s="209">
        <f t="shared" si="4"/>
        <v>21.9</v>
      </c>
    </row>
    <row r="28" spans="1:14" ht="15.75" x14ac:dyDescent="0.25">
      <c r="A28" s="118" t="s">
        <v>235</v>
      </c>
      <c r="B28" s="204" t="s">
        <v>340</v>
      </c>
      <c r="C28" s="208">
        <f t="shared" si="0"/>
        <v>50</v>
      </c>
      <c r="D28" s="114"/>
      <c r="E28" s="209">
        <f t="shared" si="1"/>
        <v>50</v>
      </c>
      <c r="F28" s="245">
        <v>2.2000000000000002</v>
      </c>
      <c r="G28" s="114"/>
      <c r="H28" s="253">
        <f t="shared" si="2"/>
        <v>2.2000000000000002</v>
      </c>
      <c r="I28" s="245">
        <v>35.9</v>
      </c>
      <c r="J28" s="114"/>
      <c r="K28" s="259">
        <f t="shared" si="3"/>
        <v>35.9</v>
      </c>
      <c r="L28" s="208">
        <v>11.9</v>
      </c>
      <c r="M28" s="114"/>
      <c r="N28" s="209">
        <f t="shared" si="4"/>
        <v>11.9</v>
      </c>
    </row>
    <row r="29" spans="1:14" ht="31.5" x14ac:dyDescent="0.25">
      <c r="A29" s="118" t="s">
        <v>236</v>
      </c>
      <c r="B29" s="204" t="s">
        <v>311</v>
      </c>
      <c r="C29" s="208">
        <f t="shared" si="0"/>
        <v>25</v>
      </c>
      <c r="D29" s="114"/>
      <c r="E29" s="209">
        <f t="shared" si="1"/>
        <v>25</v>
      </c>
      <c r="F29" s="245">
        <v>3.2</v>
      </c>
      <c r="G29" s="114"/>
      <c r="H29" s="253">
        <f t="shared" si="2"/>
        <v>3.2</v>
      </c>
      <c r="I29" s="245">
        <v>19</v>
      </c>
      <c r="J29" s="114"/>
      <c r="K29" s="259">
        <f t="shared" si="3"/>
        <v>19</v>
      </c>
      <c r="L29" s="208">
        <v>2.8</v>
      </c>
      <c r="M29" s="114"/>
      <c r="N29" s="209">
        <f t="shared" si="4"/>
        <v>2.8</v>
      </c>
    </row>
    <row r="30" spans="1:14" ht="15.75" x14ac:dyDescent="0.25">
      <c r="A30" s="118" t="s">
        <v>238</v>
      </c>
      <c r="B30" s="204" t="s">
        <v>309</v>
      </c>
      <c r="C30" s="208">
        <f t="shared" si="0"/>
        <v>32</v>
      </c>
      <c r="D30" s="114"/>
      <c r="E30" s="209">
        <f t="shared" si="1"/>
        <v>32</v>
      </c>
      <c r="F30" s="245">
        <v>2</v>
      </c>
      <c r="G30" s="114"/>
      <c r="H30" s="253">
        <f t="shared" si="2"/>
        <v>2</v>
      </c>
      <c r="I30" s="245">
        <v>7</v>
      </c>
      <c r="J30" s="114"/>
      <c r="K30" s="259">
        <f t="shared" si="3"/>
        <v>7</v>
      </c>
      <c r="L30" s="208">
        <v>23</v>
      </c>
      <c r="M30" s="114"/>
      <c r="N30" s="209">
        <f t="shared" si="4"/>
        <v>23</v>
      </c>
    </row>
    <row r="31" spans="1:14" ht="31.5" x14ac:dyDescent="0.25">
      <c r="A31" s="118" t="s">
        <v>239</v>
      </c>
      <c r="B31" s="204" t="s">
        <v>341</v>
      </c>
      <c r="C31" s="208">
        <f t="shared" si="0"/>
        <v>20.8</v>
      </c>
      <c r="D31" s="114"/>
      <c r="E31" s="209">
        <f t="shared" si="1"/>
        <v>20.8</v>
      </c>
      <c r="F31" s="245">
        <v>0.7</v>
      </c>
      <c r="G31" s="114"/>
      <c r="H31" s="253">
        <f t="shared" si="2"/>
        <v>0.7</v>
      </c>
      <c r="I31" s="245">
        <v>15.4</v>
      </c>
      <c r="J31" s="114"/>
      <c r="K31" s="259">
        <f t="shared" si="3"/>
        <v>15.4</v>
      </c>
      <c r="L31" s="208">
        <v>4.7</v>
      </c>
      <c r="M31" s="114"/>
      <c r="N31" s="209">
        <f t="shared" si="4"/>
        <v>4.7</v>
      </c>
    </row>
    <row r="32" spans="1:14" ht="31.5" x14ac:dyDescent="0.25">
      <c r="A32" s="118" t="s">
        <v>240</v>
      </c>
      <c r="B32" s="204" t="s">
        <v>342</v>
      </c>
      <c r="C32" s="208">
        <f t="shared" si="0"/>
        <v>20</v>
      </c>
      <c r="D32" s="114"/>
      <c r="E32" s="209">
        <f t="shared" si="1"/>
        <v>20</v>
      </c>
      <c r="F32" s="246">
        <v>1.5</v>
      </c>
      <c r="G32" s="257"/>
      <c r="H32" s="253">
        <f t="shared" si="2"/>
        <v>1.5</v>
      </c>
      <c r="I32" s="245">
        <v>5</v>
      </c>
      <c r="J32" s="114"/>
      <c r="K32" s="259">
        <f t="shared" si="3"/>
        <v>5</v>
      </c>
      <c r="L32" s="208">
        <v>13.5</v>
      </c>
      <c r="M32" s="114"/>
      <c r="N32" s="209">
        <f t="shared" si="4"/>
        <v>13.5</v>
      </c>
    </row>
    <row r="33" spans="1:14" ht="15.75" x14ac:dyDescent="0.25">
      <c r="A33" s="118" t="s">
        <v>242</v>
      </c>
      <c r="B33" s="204" t="s">
        <v>343</v>
      </c>
      <c r="C33" s="208">
        <f t="shared" si="0"/>
        <v>25</v>
      </c>
      <c r="D33" s="114"/>
      <c r="E33" s="209">
        <f t="shared" si="1"/>
        <v>25</v>
      </c>
      <c r="F33" s="246">
        <v>3.2</v>
      </c>
      <c r="G33" s="257"/>
      <c r="H33" s="253">
        <f t="shared" si="2"/>
        <v>3.2</v>
      </c>
      <c r="I33" s="245">
        <v>16</v>
      </c>
      <c r="J33" s="114"/>
      <c r="K33" s="259">
        <f t="shared" si="3"/>
        <v>16</v>
      </c>
      <c r="L33" s="208">
        <v>5.8</v>
      </c>
      <c r="M33" s="114"/>
      <c r="N33" s="209">
        <f t="shared" si="4"/>
        <v>5.8</v>
      </c>
    </row>
    <row r="34" spans="1:14" ht="15.75" x14ac:dyDescent="0.25">
      <c r="A34" s="118" t="s">
        <v>244</v>
      </c>
      <c r="B34" s="204" t="s">
        <v>325</v>
      </c>
      <c r="C34" s="208">
        <f t="shared" si="0"/>
        <v>98.1</v>
      </c>
      <c r="D34" s="114"/>
      <c r="E34" s="209">
        <f t="shared" si="1"/>
        <v>98.1</v>
      </c>
      <c r="F34" s="245">
        <v>0.5</v>
      </c>
      <c r="G34" s="114"/>
      <c r="H34" s="253">
        <f t="shared" si="2"/>
        <v>0.5</v>
      </c>
      <c r="I34" s="245">
        <v>65.8</v>
      </c>
      <c r="J34" s="114"/>
      <c r="K34" s="259">
        <f t="shared" si="3"/>
        <v>65.8</v>
      </c>
      <c r="L34" s="208">
        <v>31.8</v>
      </c>
      <c r="M34" s="114"/>
      <c r="N34" s="209">
        <f t="shared" si="4"/>
        <v>31.8</v>
      </c>
    </row>
    <row r="35" spans="1:14" ht="15.75" x14ac:dyDescent="0.25">
      <c r="A35" s="118" t="s">
        <v>246</v>
      </c>
      <c r="B35" s="204" t="s">
        <v>344</v>
      </c>
      <c r="C35" s="208">
        <f t="shared" si="0"/>
        <v>60</v>
      </c>
      <c r="D35" s="114">
        <f>G35+J35+M35</f>
        <v>8.8000000000000007</v>
      </c>
      <c r="E35" s="209">
        <f t="shared" si="1"/>
        <v>68.8</v>
      </c>
      <c r="F35" s="245">
        <v>0.3</v>
      </c>
      <c r="G35" s="114">
        <v>0.1</v>
      </c>
      <c r="H35" s="253">
        <f t="shared" si="2"/>
        <v>0.4</v>
      </c>
      <c r="I35" s="245">
        <v>58</v>
      </c>
      <c r="J35" s="114">
        <v>7.7</v>
      </c>
      <c r="K35" s="259">
        <f t="shared" si="3"/>
        <v>65.7</v>
      </c>
      <c r="L35" s="208">
        <v>1.7</v>
      </c>
      <c r="M35" s="114">
        <v>1</v>
      </c>
      <c r="N35" s="209">
        <f t="shared" si="4"/>
        <v>2.7</v>
      </c>
    </row>
    <row r="36" spans="1:14" ht="15.75" x14ac:dyDescent="0.25">
      <c r="A36" s="118" t="s">
        <v>248</v>
      </c>
      <c r="B36" s="204" t="s">
        <v>326</v>
      </c>
      <c r="C36" s="208">
        <f t="shared" si="0"/>
        <v>90</v>
      </c>
      <c r="D36" s="114"/>
      <c r="E36" s="209">
        <f t="shared" si="1"/>
        <v>90</v>
      </c>
      <c r="F36" s="245">
        <v>0.7</v>
      </c>
      <c r="G36" s="114"/>
      <c r="H36" s="253">
        <f t="shared" si="2"/>
        <v>0.7</v>
      </c>
      <c r="I36" s="245">
        <v>70</v>
      </c>
      <c r="J36" s="114"/>
      <c r="K36" s="259">
        <f t="shared" si="3"/>
        <v>70</v>
      </c>
      <c r="L36" s="208">
        <v>19.3</v>
      </c>
      <c r="M36" s="114"/>
      <c r="N36" s="209">
        <f t="shared" si="4"/>
        <v>19.3</v>
      </c>
    </row>
    <row r="37" spans="1:14" ht="15.75" x14ac:dyDescent="0.25">
      <c r="A37" s="118" t="s">
        <v>345</v>
      </c>
      <c r="B37" s="204" t="s">
        <v>346</v>
      </c>
      <c r="C37" s="208">
        <f t="shared" si="0"/>
        <v>113.5</v>
      </c>
      <c r="D37" s="114"/>
      <c r="E37" s="209">
        <f t="shared" si="1"/>
        <v>113.5</v>
      </c>
      <c r="F37" s="245">
        <v>0.6</v>
      </c>
      <c r="G37" s="114"/>
      <c r="H37" s="253">
        <f t="shared" si="2"/>
        <v>0.6</v>
      </c>
      <c r="I37" s="245">
        <v>82</v>
      </c>
      <c r="J37" s="114"/>
      <c r="K37" s="259">
        <f t="shared" si="3"/>
        <v>82</v>
      </c>
      <c r="L37" s="208">
        <v>30.9</v>
      </c>
      <c r="M37" s="114"/>
      <c r="N37" s="209">
        <f t="shared" si="4"/>
        <v>30.9</v>
      </c>
    </row>
    <row r="38" spans="1:14" ht="15.75" x14ac:dyDescent="0.25">
      <c r="A38" s="118" t="s">
        <v>347</v>
      </c>
      <c r="B38" s="204" t="s">
        <v>348</v>
      </c>
      <c r="C38" s="208">
        <f t="shared" si="0"/>
        <v>115</v>
      </c>
      <c r="D38" s="114"/>
      <c r="E38" s="209">
        <f t="shared" si="1"/>
        <v>115</v>
      </c>
      <c r="F38" s="245">
        <v>0.7</v>
      </c>
      <c r="G38" s="114"/>
      <c r="H38" s="253">
        <f t="shared" si="2"/>
        <v>0.7</v>
      </c>
      <c r="I38" s="245">
        <v>86.9</v>
      </c>
      <c r="J38" s="114"/>
      <c r="K38" s="259">
        <f t="shared" si="3"/>
        <v>86.9</v>
      </c>
      <c r="L38" s="208">
        <v>27.4</v>
      </c>
      <c r="M38" s="114"/>
      <c r="N38" s="209">
        <f t="shared" si="4"/>
        <v>27.4</v>
      </c>
    </row>
    <row r="39" spans="1:14" ht="15.75" x14ac:dyDescent="0.25">
      <c r="A39" s="118" t="s">
        <v>349</v>
      </c>
      <c r="B39" s="202" t="s">
        <v>316</v>
      </c>
      <c r="C39" s="210">
        <f t="shared" si="0"/>
        <v>85</v>
      </c>
      <c r="D39" s="119"/>
      <c r="E39" s="209">
        <f t="shared" si="1"/>
        <v>85</v>
      </c>
      <c r="F39" s="247">
        <v>0</v>
      </c>
      <c r="G39" s="120"/>
      <c r="H39" s="253">
        <f t="shared" si="2"/>
        <v>0</v>
      </c>
      <c r="I39" s="247">
        <v>84.5</v>
      </c>
      <c r="J39" s="120"/>
      <c r="K39" s="259">
        <f t="shared" si="3"/>
        <v>84.5</v>
      </c>
      <c r="L39" s="213">
        <v>0.5</v>
      </c>
      <c r="M39" s="120"/>
      <c r="N39" s="209">
        <f t="shared" si="4"/>
        <v>0.5</v>
      </c>
    </row>
    <row r="40" spans="1:14" ht="15.75" x14ac:dyDescent="0.25">
      <c r="A40" s="118" t="s">
        <v>350</v>
      </c>
      <c r="B40" s="202" t="s">
        <v>351</v>
      </c>
      <c r="C40" s="210">
        <f t="shared" si="0"/>
        <v>20.5</v>
      </c>
      <c r="D40" s="119"/>
      <c r="E40" s="209">
        <f t="shared" si="1"/>
        <v>20.5</v>
      </c>
      <c r="F40" s="248">
        <v>0</v>
      </c>
      <c r="G40" s="119"/>
      <c r="H40" s="253">
        <f t="shared" si="2"/>
        <v>0</v>
      </c>
      <c r="I40" s="248">
        <v>20.5</v>
      </c>
      <c r="J40" s="119"/>
      <c r="K40" s="259">
        <f t="shared" si="3"/>
        <v>20.5</v>
      </c>
      <c r="L40" s="210">
        <v>0</v>
      </c>
      <c r="M40" s="119"/>
      <c r="N40" s="209">
        <f t="shared" si="4"/>
        <v>0</v>
      </c>
    </row>
    <row r="41" spans="1:14" ht="31.5" x14ac:dyDescent="0.25">
      <c r="A41" s="118" t="s">
        <v>352</v>
      </c>
      <c r="B41" s="203" t="s">
        <v>353</v>
      </c>
      <c r="C41" s="210">
        <f t="shared" si="0"/>
        <v>347.5</v>
      </c>
      <c r="D41" s="119"/>
      <c r="E41" s="209">
        <f t="shared" si="1"/>
        <v>347.5</v>
      </c>
      <c r="F41" s="248">
        <v>10</v>
      </c>
      <c r="G41" s="119"/>
      <c r="H41" s="253">
        <f t="shared" si="2"/>
        <v>10</v>
      </c>
      <c r="I41" s="248">
        <v>17.5</v>
      </c>
      <c r="J41" s="119"/>
      <c r="K41" s="259">
        <f t="shared" si="3"/>
        <v>17.5</v>
      </c>
      <c r="L41" s="210">
        <v>320</v>
      </c>
      <c r="M41" s="119"/>
      <c r="N41" s="209">
        <f t="shared" si="4"/>
        <v>320</v>
      </c>
    </row>
    <row r="42" spans="1:14" ht="15.75" x14ac:dyDescent="0.25">
      <c r="A42" s="118" t="s">
        <v>354</v>
      </c>
      <c r="B42" s="202" t="s">
        <v>327</v>
      </c>
      <c r="C42" s="210">
        <f t="shared" si="0"/>
        <v>28.5</v>
      </c>
      <c r="D42" s="119"/>
      <c r="E42" s="209">
        <f t="shared" si="1"/>
        <v>28.5</v>
      </c>
      <c r="F42" s="248">
        <v>2</v>
      </c>
      <c r="G42" s="119"/>
      <c r="H42" s="253">
        <f t="shared" si="2"/>
        <v>2</v>
      </c>
      <c r="I42" s="248">
        <v>0</v>
      </c>
      <c r="J42" s="119"/>
      <c r="K42" s="259">
        <f t="shared" si="3"/>
        <v>0</v>
      </c>
      <c r="L42" s="210">
        <v>26.5</v>
      </c>
      <c r="M42" s="119"/>
      <c r="N42" s="209">
        <f t="shared" si="4"/>
        <v>26.5</v>
      </c>
    </row>
    <row r="43" spans="1:14" ht="15.75" x14ac:dyDescent="0.25">
      <c r="A43" s="118"/>
      <c r="B43" s="205" t="s">
        <v>250</v>
      </c>
      <c r="C43" s="214">
        <f t="shared" si="0"/>
        <v>2027.9999999999998</v>
      </c>
      <c r="D43" s="215">
        <f>SUM(D16:D42)</f>
        <v>17.8</v>
      </c>
      <c r="E43" s="216">
        <f>SUM(E16:E42)</f>
        <v>2045.8</v>
      </c>
      <c r="F43" s="249">
        <f>F16+F17+F18+F19+F20+F21+F22+F23+F24+F25+F26+F27+F28+F29+F30+F31+F32+F33+F34+F35+F36+F37+F38+F39+F40+F41+F42</f>
        <v>210.49999999999991</v>
      </c>
      <c r="G43" s="215">
        <f>SUM(G16:G42)</f>
        <v>5.0999999999999996</v>
      </c>
      <c r="H43" s="254">
        <f>SUM(H16:H42)</f>
        <v>215.59999999999991</v>
      </c>
      <c r="I43" s="249">
        <f>I16+I17+I18+I19+I20+I21+I22+I23+I24+I25+I26+I27+I28+I29+I30+I31+I32+I33+I34+I35+I36+I37+I38+I39+I40+I41+I42</f>
        <v>720.4</v>
      </c>
      <c r="J43" s="215">
        <f>SUM(J16:J42)</f>
        <v>7.7</v>
      </c>
      <c r="K43" s="260">
        <f>SUM(K17:K42)</f>
        <v>728.1</v>
      </c>
      <c r="L43" s="214">
        <f>L16+L17+L18+L19+L20+L21+L22+L23+L24+L25+L26+L27+L28+L29+L30+L31+L32+L33+L34+L35+L36+L37+L38+L39+L40+L41+L42</f>
        <v>1097.0999999999999</v>
      </c>
      <c r="M43" s="215">
        <f>SUM(M16:M42)</f>
        <v>5</v>
      </c>
      <c r="N43" s="217">
        <f t="shared" si="4"/>
        <v>1102.0999999999999</v>
      </c>
    </row>
    <row r="44" spans="1:14" x14ac:dyDescent="0.2">
      <c r="B44" s="2"/>
      <c r="C44" s="1"/>
      <c r="D44" s="1"/>
      <c r="E44" s="1"/>
    </row>
    <row r="45" spans="1:14" x14ac:dyDescent="0.2">
      <c r="B45" s="2"/>
      <c r="C45" s="1"/>
      <c r="D45" s="1"/>
      <c r="E45" s="1"/>
    </row>
    <row r="46" spans="1:14" x14ac:dyDescent="0.2">
      <c r="B46" s="2"/>
      <c r="C46" s="1"/>
      <c r="D46" s="1"/>
      <c r="E46" s="1"/>
    </row>
    <row r="47" spans="1:14" x14ac:dyDescent="0.2">
      <c r="B47" s="2"/>
      <c r="C47" s="1"/>
      <c r="D47" s="1"/>
      <c r="E47" s="1"/>
    </row>
    <row r="48" spans="1:14" x14ac:dyDescent="0.2">
      <c r="B48" s="2"/>
      <c r="C48" s="1"/>
      <c r="D48" s="1"/>
      <c r="E48" s="1"/>
      <c r="N48" s="6"/>
    </row>
    <row r="49" spans="2:5" x14ac:dyDescent="0.2">
      <c r="B49" s="2"/>
      <c r="C49" s="1"/>
      <c r="D49" s="1"/>
      <c r="E49" s="1"/>
    </row>
    <row r="50" spans="2:5" x14ac:dyDescent="0.2">
      <c r="B50" s="2"/>
      <c r="C50" s="1"/>
      <c r="D50" s="1"/>
      <c r="E50" s="1"/>
    </row>
    <row r="51" spans="2:5" x14ac:dyDescent="0.2">
      <c r="B51" s="2"/>
      <c r="C51" s="1"/>
      <c r="D51" s="1"/>
      <c r="E51" s="1"/>
    </row>
    <row r="52" spans="2:5" x14ac:dyDescent="0.2">
      <c r="B52" s="2"/>
      <c r="C52" s="1"/>
      <c r="D52" s="1"/>
      <c r="E52" s="1"/>
    </row>
    <row r="53" spans="2:5" x14ac:dyDescent="0.2">
      <c r="B53" s="2"/>
      <c r="C53" s="1"/>
      <c r="D53" s="1"/>
      <c r="E53" s="1"/>
    </row>
    <row r="54" spans="2:5" x14ac:dyDescent="0.2">
      <c r="B54" s="2"/>
      <c r="C54" s="1"/>
      <c r="D54" s="1"/>
      <c r="E54" s="1"/>
    </row>
    <row r="55" spans="2:5" x14ac:dyDescent="0.2">
      <c r="B55" s="2"/>
      <c r="C55" s="1"/>
      <c r="D55" s="1"/>
      <c r="E55" s="1"/>
    </row>
    <row r="57" spans="2:5" x14ac:dyDescent="0.2">
      <c r="C57" s="1"/>
      <c r="D57" s="1"/>
      <c r="E57" s="1"/>
    </row>
  </sheetData>
  <mergeCells count="16">
    <mergeCell ref="K11:K14"/>
    <mergeCell ref="N11:N14"/>
    <mergeCell ref="M11:M14"/>
    <mergeCell ref="L11:L14"/>
    <mergeCell ref="C1:I1"/>
    <mergeCell ref="A8:L8"/>
    <mergeCell ref="A11:A14"/>
    <mergeCell ref="B11:B14"/>
    <mergeCell ref="C11:C14"/>
    <mergeCell ref="F11:F14"/>
    <mergeCell ref="I11:I14"/>
    <mergeCell ref="D11:D14"/>
    <mergeCell ref="E11:E14"/>
    <mergeCell ref="H11:H14"/>
    <mergeCell ref="G11:G14"/>
    <mergeCell ref="J11:J14"/>
  </mergeCells>
  <pageMargins left="0.74803149606299213" right="0.19685039370078741" top="0.59055118110236227" bottom="0.55118110236220474" header="0.51181102362204722" footer="0.51181102362204722"/>
  <pageSetup paperSize="9" scale="82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topLeftCell="A106" zoomScale="130" zoomScaleNormal="130" workbookViewId="0">
      <selection activeCell="K133" sqref="K133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5" x14ac:dyDescent="0.2">
      <c r="C1" s="266" t="s">
        <v>192</v>
      </c>
      <c r="D1" s="266"/>
      <c r="E1" s="266"/>
    </row>
    <row r="2" spans="1:5" ht="15" x14ac:dyDescent="0.25">
      <c r="B2" s="32" t="s">
        <v>187</v>
      </c>
      <c r="C2" s="33"/>
    </row>
    <row r="3" spans="1:5" ht="12.75" customHeight="1" x14ac:dyDescent="0.25">
      <c r="A3" s="3"/>
      <c r="B3" s="32" t="s">
        <v>189</v>
      </c>
      <c r="C3" s="33"/>
    </row>
    <row r="4" spans="1:5" ht="15" x14ac:dyDescent="0.25">
      <c r="A4" s="3"/>
      <c r="B4" s="32" t="s">
        <v>188</v>
      </c>
      <c r="C4" s="33"/>
    </row>
    <row r="5" spans="1:5" ht="15" x14ac:dyDescent="0.25">
      <c r="A5" s="3"/>
      <c r="B5" s="32" t="s">
        <v>482</v>
      </c>
      <c r="C5" s="33"/>
    </row>
    <row r="6" spans="1:5" ht="15" x14ac:dyDescent="0.25">
      <c r="A6" s="3"/>
      <c r="B6" s="32" t="s">
        <v>359</v>
      </c>
      <c r="C6" s="33"/>
    </row>
    <row r="7" spans="1:5" ht="15.75" x14ac:dyDescent="0.25">
      <c r="A7" s="3"/>
      <c r="B7" s="3"/>
      <c r="C7" s="25"/>
    </row>
    <row r="8" spans="1:5" ht="18.75" x14ac:dyDescent="0.3">
      <c r="A8" s="3"/>
      <c r="B8" s="267" t="s">
        <v>160</v>
      </c>
      <c r="C8" s="267"/>
    </row>
    <row r="9" spans="1:5" ht="18.75" x14ac:dyDescent="0.3">
      <c r="A9" s="3"/>
      <c r="B9" s="267" t="s">
        <v>6</v>
      </c>
      <c r="C9" s="267"/>
    </row>
    <row r="10" spans="1:5" x14ac:dyDescent="0.2">
      <c r="A10" s="3"/>
      <c r="B10" s="4"/>
      <c r="C10" s="4"/>
    </row>
    <row r="11" spans="1:5" ht="13.5" customHeight="1" x14ac:dyDescent="0.2">
      <c r="A11" s="3"/>
      <c r="B11" s="3"/>
      <c r="C11" s="31"/>
      <c r="E11" s="31" t="s">
        <v>161</v>
      </c>
    </row>
    <row r="12" spans="1:5" ht="45" customHeight="1" x14ac:dyDescent="0.2">
      <c r="A12" s="45" t="s">
        <v>145</v>
      </c>
      <c r="B12" s="46" t="s">
        <v>154</v>
      </c>
      <c r="C12" s="45" t="s">
        <v>190</v>
      </c>
      <c r="D12" s="46" t="s">
        <v>193</v>
      </c>
      <c r="E12" s="46" t="s">
        <v>191</v>
      </c>
    </row>
    <row r="13" spans="1:5" ht="14.25" customHeight="1" x14ac:dyDescent="0.2">
      <c r="A13" s="27">
        <v>1</v>
      </c>
      <c r="B13" s="27">
        <v>2</v>
      </c>
      <c r="C13" s="34">
        <v>3</v>
      </c>
      <c r="D13" s="47">
        <v>4</v>
      </c>
      <c r="E13" s="47">
        <v>5</v>
      </c>
    </row>
    <row r="14" spans="1:5" ht="28.5" x14ac:dyDescent="0.2">
      <c r="A14" s="10" t="s">
        <v>26</v>
      </c>
      <c r="B14" s="11" t="s">
        <v>153</v>
      </c>
      <c r="C14" s="129">
        <f>C15</f>
        <v>117.79</v>
      </c>
      <c r="D14" s="129">
        <f>D15</f>
        <v>0</v>
      </c>
      <c r="E14" s="89">
        <f>C14+D14</f>
        <v>117.79</v>
      </c>
    </row>
    <row r="15" spans="1:5" ht="15" x14ac:dyDescent="0.25">
      <c r="A15" s="189" t="s">
        <v>27</v>
      </c>
      <c r="B15" s="12" t="s">
        <v>115</v>
      </c>
      <c r="C15" s="35">
        <v>117.79</v>
      </c>
      <c r="D15" s="85"/>
      <c r="E15" s="85">
        <f t="shared" ref="E15:E16" si="0">C15+D15</f>
        <v>117.79</v>
      </c>
    </row>
    <row r="16" spans="1:5" ht="14.25" x14ac:dyDescent="0.2">
      <c r="A16" s="13" t="s">
        <v>28</v>
      </c>
      <c r="B16" s="14" t="s">
        <v>11</v>
      </c>
      <c r="C16" s="36">
        <f>C17+C28+C42+C47+C53+C61+C66+C69+C76+C81+C85</f>
        <v>40227.618999999999</v>
      </c>
      <c r="D16" s="36">
        <f>D17+D28+D42+D47+D53+D61+D66+D69+D76+D81+D85</f>
        <v>233.06399999999999</v>
      </c>
      <c r="E16" s="89">
        <f t="shared" si="0"/>
        <v>40460.682999999997</v>
      </c>
    </row>
    <row r="17" spans="1:10" ht="14.25" x14ac:dyDescent="0.2">
      <c r="A17" s="15" t="s">
        <v>29</v>
      </c>
      <c r="B17" s="14" t="s">
        <v>177</v>
      </c>
      <c r="C17" s="36">
        <f>C18+C19+C20+C21+C22+C23+C24+C25+C26+C27</f>
        <v>4998.5050000000001</v>
      </c>
      <c r="D17" s="36">
        <f t="shared" ref="D17:E17" si="1">D18+D19+D20+D21+D22+D23+D24+D25+D26+D27</f>
        <v>-89</v>
      </c>
      <c r="E17" s="128">
        <f t="shared" si="1"/>
        <v>4909.5050000000001</v>
      </c>
    </row>
    <row r="18" spans="1:10" ht="15" x14ac:dyDescent="0.25">
      <c r="A18" s="7" t="s">
        <v>30</v>
      </c>
      <c r="B18" s="16" t="s">
        <v>1</v>
      </c>
      <c r="C18" s="35">
        <v>349.82799999999997</v>
      </c>
      <c r="D18" s="85"/>
      <c r="E18" s="85">
        <f>C18+D18</f>
        <v>349.82799999999997</v>
      </c>
    </row>
    <row r="19" spans="1:10" ht="15" x14ac:dyDescent="0.25">
      <c r="A19" s="7" t="s">
        <v>31</v>
      </c>
      <c r="B19" s="16" t="s">
        <v>9</v>
      </c>
      <c r="C19" s="35">
        <v>246.108</v>
      </c>
      <c r="D19" s="85"/>
      <c r="E19" s="85">
        <f t="shared" ref="E19:E87" si="2">C19+D19</f>
        <v>246.108</v>
      </c>
    </row>
    <row r="20" spans="1:10" ht="15" x14ac:dyDescent="0.25">
      <c r="A20" s="7" t="s">
        <v>32</v>
      </c>
      <c r="B20" s="16" t="s">
        <v>2</v>
      </c>
      <c r="C20" s="35">
        <v>3465.4780000000001</v>
      </c>
      <c r="D20" s="85">
        <v>-89</v>
      </c>
      <c r="E20" s="85">
        <f t="shared" si="2"/>
        <v>3376.4780000000001</v>
      </c>
    </row>
    <row r="21" spans="1:10" ht="15" x14ac:dyDescent="0.25">
      <c r="A21" s="7" t="s">
        <v>33</v>
      </c>
      <c r="B21" s="17" t="s">
        <v>12</v>
      </c>
      <c r="C21" s="35">
        <v>20</v>
      </c>
      <c r="D21" s="48"/>
      <c r="E21" s="85">
        <f t="shared" si="2"/>
        <v>20</v>
      </c>
    </row>
    <row r="22" spans="1:10" ht="15" x14ac:dyDescent="0.25">
      <c r="A22" s="7" t="s">
        <v>34</v>
      </c>
      <c r="B22" s="17" t="s">
        <v>10</v>
      </c>
      <c r="C22" s="35">
        <v>24</v>
      </c>
      <c r="D22" s="48"/>
      <c r="E22" s="85">
        <f t="shared" si="2"/>
        <v>24</v>
      </c>
    </row>
    <row r="23" spans="1:10" ht="15" x14ac:dyDescent="0.25">
      <c r="A23" s="7" t="s">
        <v>35</v>
      </c>
      <c r="B23" s="16" t="s">
        <v>162</v>
      </c>
      <c r="C23" s="35">
        <v>12</v>
      </c>
      <c r="D23" s="85"/>
      <c r="E23" s="85">
        <f t="shared" si="2"/>
        <v>12</v>
      </c>
    </row>
    <row r="24" spans="1:10" ht="15" x14ac:dyDescent="0.25">
      <c r="A24" s="7" t="s">
        <v>36</v>
      </c>
      <c r="B24" s="16" t="s">
        <v>3</v>
      </c>
      <c r="C24" s="35">
        <v>577.04999999999995</v>
      </c>
      <c r="D24" s="85"/>
      <c r="E24" s="85">
        <f t="shared" si="2"/>
        <v>577.04999999999995</v>
      </c>
      <c r="F24" s="197"/>
      <c r="G24" s="124"/>
    </row>
    <row r="25" spans="1:10" ht="15" x14ac:dyDescent="0.25">
      <c r="A25" s="7" t="s">
        <v>37</v>
      </c>
      <c r="B25" s="17" t="s">
        <v>5</v>
      </c>
      <c r="C25" s="37">
        <v>240.24100000000001</v>
      </c>
      <c r="D25" s="85"/>
      <c r="E25" s="85">
        <f t="shared" si="2"/>
        <v>240.24100000000001</v>
      </c>
    </row>
    <row r="26" spans="1:10" ht="15" x14ac:dyDescent="0.25">
      <c r="A26" s="7" t="s">
        <v>38</v>
      </c>
      <c r="B26" s="17" t="s">
        <v>123</v>
      </c>
      <c r="C26" s="37">
        <v>17.100000000000001</v>
      </c>
      <c r="D26" s="48"/>
      <c r="E26" s="85">
        <f t="shared" si="2"/>
        <v>17.100000000000001</v>
      </c>
    </row>
    <row r="27" spans="1:10" ht="15" x14ac:dyDescent="0.25">
      <c r="A27" s="7" t="s">
        <v>122</v>
      </c>
      <c r="B27" s="17" t="s">
        <v>125</v>
      </c>
      <c r="C27" s="51">
        <v>46.7</v>
      </c>
      <c r="D27" s="85"/>
      <c r="E27" s="85">
        <f t="shared" si="2"/>
        <v>46.7</v>
      </c>
    </row>
    <row r="28" spans="1:10" ht="14.25" x14ac:dyDescent="0.2">
      <c r="A28" s="15" t="s">
        <v>39</v>
      </c>
      <c r="B28" s="133" t="s">
        <v>178</v>
      </c>
      <c r="C28" s="130">
        <f>C29+C39+C40+C41</f>
        <v>4607.0069999999996</v>
      </c>
      <c r="D28" s="130">
        <f>D29+D39+D40+D41</f>
        <v>0</v>
      </c>
      <c r="E28" s="89">
        <f t="shared" si="2"/>
        <v>4607.0069999999996</v>
      </c>
    </row>
    <row r="29" spans="1:10" ht="15" x14ac:dyDescent="0.25">
      <c r="A29" s="7" t="s">
        <v>40</v>
      </c>
      <c r="B29" s="17" t="s">
        <v>67</v>
      </c>
      <c r="C29" s="37">
        <f>C30+C31+C32+C33+C34+C35+C36+C37+C38</f>
        <v>2931.56</v>
      </c>
      <c r="D29" s="37">
        <f>D30+D31+D32+D33+D34+D35+D36+D37+D38</f>
        <v>0</v>
      </c>
      <c r="E29" s="85">
        <f t="shared" si="2"/>
        <v>2931.56</v>
      </c>
    </row>
    <row r="30" spans="1:10" ht="15" x14ac:dyDescent="0.25">
      <c r="A30" s="7"/>
      <c r="B30" s="18" t="s">
        <v>72</v>
      </c>
      <c r="C30" s="37">
        <v>282.53399999999999</v>
      </c>
      <c r="D30" s="85"/>
      <c r="E30" s="85">
        <f t="shared" si="2"/>
        <v>282.53399999999999</v>
      </c>
    </row>
    <row r="31" spans="1:10" ht="15" x14ac:dyDescent="0.25">
      <c r="A31" s="7"/>
      <c r="B31" s="17" t="s">
        <v>13</v>
      </c>
      <c r="C31" s="37">
        <v>144.28800000000001</v>
      </c>
      <c r="D31" s="85"/>
      <c r="E31" s="85">
        <f t="shared" si="2"/>
        <v>144.28800000000001</v>
      </c>
    </row>
    <row r="32" spans="1:10" ht="15" x14ac:dyDescent="0.25">
      <c r="A32" s="7"/>
      <c r="B32" s="17" t="s">
        <v>14</v>
      </c>
      <c r="C32" s="37">
        <v>138.828</v>
      </c>
      <c r="D32" s="85"/>
      <c r="E32" s="85">
        <f t="shared" si="2"/>
        <v>138.828</v>
      </c>
      <c r="I32" s="143"/>
      <c r="J32" s="143"/>
    </row>
    <row r="33" spans="1:5" ht="15" x14ac:dyDescent="0.25">
      <c r="A33" s="7"/>
      <c r="B33" s="17" t="s">
        <v>15</v>
      </c>
      <c r="C33" s="37">
        <v>210.27</v>
      </c>
      <c r="D33" s="85"/>
      <c r="E33" s="85">
        <f t="shared" si="2"/>
        <v>210.27</v>
      </c>
    </row>
    <row r="34" spans="1:5" ht="15" x14ac:dyDescent="0.25">
      <c r="A34" s="7"/>
      <c r="B34" s="17" t="s">
        <v>16</v>
      </c>
      <c r="C34" s="37">
        <v>119.324</v>
      </c>
      <c r="D34" s="85"/>
      <c r="E34" s="85">
        <f t="shared" si="2"/>
        <v>119.324</v>
      </c>
    </row>
    <row r="35" spans="1:5" ht="15" x14ac:dyDescent="0.25">
      <c r="A35" s="7"/>
      <c r="B35" s="17" t="s">
        <v>73</v>
      </c>
      <c r="C35" s="37">
        <v>193.518</v>
      </c>
      <c r="D35" s="85"/>
      <c r="E35" s="85">
        <f t="shared" si="2"/>
        <v>193.518</v>
      </c>
    </row>
    <row r="36" spans="1:5" ht="15" x14ac:dyDescent="0.25">
      <c r="A36" s="7"/>
      <c r="B36" s="17" t="s">
        <v>17</v>
      </c>
      <c r="C36" s="37">
        <v>255.584</v>
      </c>
      <c r="D36" s="85"/>
      <c r="E36" s="85">
        <f t="shared" si="2"/>
        <v>255.584</v>
      </c>
    </row>
    <row r="37" spans="1:5" ht="15" x14ac:dyDescent="0.25">
      <c r="A37" s="7"/>
      <c r="B37" s="17" t="s">
        <v>142</v>
      </c>
      <c r="C37" s="37">
        <v>1452.0740000000001</v>
      </c>
      <c r="D37" s="85"/>
      <c r="E37" s="85">
        <f t="shared" si="2"/>
        <v>1452.0740000000001</v>
      </c>
    </row>
    <row r="38" spans="1:5" ht="15" x14ac:dyDescent="0.25">
      <c r="A38" s="7"/>
      <c r="B38" s="17" t="s">
        <v>68</v>
      </c>
      <c r="C38" s="37">
        <v>135.13999999999999</v>
      </c>
      <c r="D38" s="85"/>
      <c r="E38" s="85">
        <f t="shared" si="2"/>
        <v>135.13999999999999</v>
      </c>
    </row>
    <row r="39" spans="1:5" ht="15" x14ac:dyDescent="0.25">
      <c r="A39" s="7" t="s">
        <v>41</v>
      </c>
      <c r="B39" s="17" t="s">
        <v>3</v>
      </c>
      <c r="C39" s="37">
        <v>978</v>
      </c>
      <c r="D39" s="48"/>
      <c r="E39" s="85">
        <f t="shared" si="2"/>
        <v>978</v>
      </c>
    </row>
    <row r="40" spans="1:5" ht="30" x14ac:dyDescent="0.25">
      <c r="A40" s="7" t="s">
        <v>119</v>
      </c>
      <c r="B40" s="17" t="s">
        <v>124</v>
      </c>
      <c r="C40" s="37">
        <v>93</v>
      </c>
      <c r="D40" s="48"/>
      <c r="E40" s="85">
        <f t="shared" si="2"/>
        <v>93</v>
      </c>
    </row>
    <row r="41" spans="1:5" ht="15" x14ac:dyDescent="0.25">
      <c r="A41" s="19" t="s">
        <v>78</v>
      </c>
      <c r="B41" s="17" t="s">
        <v>125</v>
      </c>
      <c r="C41" s="37">
        <v>604.447</v>
      </c>
      <c r="D41" s="85"/>
      <c r="E41" s="85">
        <f t="shared" si="2"/>
        <v>604.447</v>
      </c>
    </row>
    <row r="42" spans="1:5" ht="14.25" x14ac:dyDescent="0.2">
      <c r="A42" s="15" t="s">
        <v>42</v>
      </c>
      <c r="B42" s="14" t="s">
        <v>368</v>
      </c>
      <c r="C42" s="38">
        <f>C44+C43+C45+C46</f>
        <v>1419.7920000000001</v>
      </c>
      <c r="D42" s="89">
        <f>D43+D44+D45+D46</f>
        <v>150</v>
      </c>
      <c r="E42" s="89">
        <f t="shared" si="2"/>
        <v>1569.7920000000001</v>
      </c>
    </row>
    <row r="43" spans="1:5" ht="15" x14ac:dyDescent="0.25">
      <c r="A43" s="7" t="s">
        <v>18</v>
      </c>
      <c r="B43" s="17" t="s">
        <v>3</v>
      </c>
      <c r="C43" s="35">
        <v>162.09200000000001</v>
      </c>
      <c r="D43" s="85">
        <v>150</v>
      </c>
      <c r="E43" s="85">
        <f t="shared" si="2"/>
        <v>312.09199999999998</v>
      </c>
    </row>
    <row r="44" spans="1:5" ht="15" x14ac:dyDescent="0.25">
      <c r="A44" s="7" t="s">
        <v>23</v>
      </c>
      <c r="B44" s="16" t="s">
        <v>5</v>
      </c>
      <c r="C44" s="35">
        <v>422.7</v>
      </c>
      <c r="D44" s="48"/>
      <c r="E44" s="85">
        <f t="shared" si="2"/>
        <v>422.7</v>
      </c>
    </row>
    <row r="45" spans="1:5" ht="45" x14ac:dyDescent="0.25">
      <c r="A45" s="7" t="s">
        <v>146</v>
      </c>
      <c r="B45" s="18" t="s">
        <v>163</v>
      </c>
      <c r="C45" s="121">
        <v>725.2</v>
      </c>
      <c r="D45" s="48"/>
      <c r="E45" s="85">
        <f t="shared" si="2"/>
        <v>725.2</v>
      </c>
    </row>
    <row r="46" spans="1:5" ht="45" x14ac:dyDescent="0.25">
      <c r="A46" s="7" t="s">
        <v>152</v>
      </c>
      <c r="B46" s="18" t="s">
        <v>116</v>
      </c>
      <c r="C46" s="121">
        <v>109.8</v>
      </c>
      <c r="D46" s="48"/>
      <c r="E46" s="85">
        <f t="shared" si="2"/>
        <v>109.8</v>
      </c>
    </row>
    <row r="47" spans="1:5" ht="14.25" x14ac:dyDescent="0.2">
      <c r="A47" s="20" t="s">
        <v>43</v>
      </c>
      <c r="B47" s="132" t="s">
        <v>369</v>
      </c>
      <c r="C47" s="39">
        <f>C48+C49+C50+C51+C52</f>
        <v>6469.4970000000003</v>
      </c>
      <c r="D47" s="39">
        <f>D48+D49+D50+D51+D52</f>
        <v>170.2</v>
      </c>
      <c r="E47" s="89">
        <f t="shared" si="2"/>
        <v>6639.6970000000001</v>
      </c>
    </row>
    <row r="48" spans="1:5" ht="15" x14ac:dyDescent="0.25">
      <c r="A48" s="19" t="s">
        <v>44</v>
      </c>
      <c r="B48" s="17" t="s">
        <v>3</v>
      </c>
      <c r="C48" s="37">
        <v>2892.3690000000001</v>
      </c>
      <c r="D48" s="85">
        <v>127</v>
      </c>
      <c r="E48" s="85">
        <f t="shared" si="2"/>
        <v>3019.3690000000001</v>
      </c>
    </row>
    <row r="49" spans="1:10" ht="15" x14ac:dyDescent="0.25">
      <c r="A49" s="19" t="s">
        <v>120</v>
      </c>
      <c r="B49" s="17" t="s">
        <v>401</v>
      </c>
      <c r="C49" s="37">
        <v>1776.6</v>
      </c>
      <c r="D49" s="85"/>
      <c r="E49" s="85">
        <f t="shared" si="2"/>
        <v>1776.6</v>
      </c>
    </row>
    <row r="50" spans="1:10" ht="36" customHeight="1" x14ac:dyDescent="0.25">
      <c r="A50" s="7" t="s">
        <v>24</v>
      </c>
      <c r="B50" s="18" t="s">
        <v>116</v>
      </c>
      <c r="C50" s="51">
        <v>940.37900000000002</v>
      </c>
      <c r="D50" s="52"/>
      <c r="E50" s="85">
        <f t="shared" si="2"/>
        <v>940.37900000000002</v>
      </c>
      <c r="F50" s="180"/>
      <c r="G50" s="124"/>
    </row>
    <row r="51" spans="1:10" ht="29.25" customHeight="1" x14ac:dyDescent="0.25">
      <c r="A51" s="7" t="s">
        <v>77</v>
      </c>
      <c r="B51" s="109" t="s">
        <v>243</v>
      </c>
      <c r="C51" s="51">
        <v>356.149</v>
      </c>
      <c r="D51" s="85">
        <v>43.2</v>
      </c>
      <c r="E51" s="85">
        <f t="shared" si="2"/>
        <v>399.34899999999999</v>
      </c>
      <c r="G51" s="286"/>
      <c r="H51" s="286"/>
      <c r="I51" s="286"/>
      <c r="J51" s="286"/>
    </row>
    <row r="52" spans="1:10" ht="15" x14ac:dyDescent="0.25">
      <c r="A52" s="7" t="s">
        <v>66</v>
      </c>
      <c r="B52" s="17" t="s">
        <v>125</v>
      </c>
      <c r="C52" s="37">
        <v>504</v>
      </c>
      <c r="D52" s="48"/>
      <c r="E52" s="85">
        <f t="shared" si="2"/>
        <v>504</v>
      </c>
    </row>
    <row r="53" spans="1:10" ht="14.25" x14ac:dyDescent="0.2">
      <c r="A53" s="134" t="s">
        <v>45</v>
      </c>
      <c r="B53" s="131" t="s">
        <v>370</v>
      </c>
      <c r="C53" s="40">
        <f>C54+C55+C56+C57+C58+C59+C60</f>
        <v>9409.7540000000008</v>
      </c>
      <c r="D53" s="40">
        <f t="shared" ref="D53:E53" si="3">D54+D55+D56+D57+D58+D59+D60</f>
        <v>0</v>
      </c>
      <c r="E53" s="177">
        <f t="shared" si="3"/>
        <v>9409.7540000000008</v>
      </c>
    </row>
    <row r="54" spans="1:10" ht="15" x14ac:dyDescent="0.25">
      <c r="A54" s="19" t="s">
        <v>46</v>
      </c>
      <c r="B54" s="17" t="s">
        <v>3</v>
      </c>
      <c r="C54" s="37">
        <v>4647.6000000000004</v>
      </c>
      <c r="D54" s="85"/>
      <c r="E54" s="85">
        <f t="shared" si="2"/>
        <v>4647.6000000000004</v>
      </c>
    </row>
    <row r="55" spans="1:10" ht="30" x14ac:dyDescent="0.25">
      <c r="A55" s="19" t="s">
        <v>83</v>
      </c>
      <c r="B55" s="17" t="s">
        <v>71</v>
      </c>
      <c r="C55" s="51">
        <v>125</v>
      </c>
      <c r="D55" s="48"/>
      <c r="E55" s="85">
        <f t="shared" si="2"/>
        <v>125</v>
      </c>
    </row>
    <row r="56" spans="1:10" ht="30" x14ac:dyDescent="0.25">
      <c r="A56" s="149" t="s">
        <v>84</v>
      </c>
      <c r="B56" s="188" t="s">
        <v>8</v>
      </c>
      <c r="C56" s="51">
        <v>209</v>
      </c>
      <c r="D56" s="49"/>
      <c r="E56" s="85">
        <f t="shared" si="2"/>
        <v>209</v>
      </c>
    </row>
    <row r="57" spans="1:10" ht="30" x14ac:dyDescent="0.25">
      <c r="A57" s="7" t="s">
        <v>85</v>
      </c>
      <c r="B57" s="17" t="s">
        <v>164</v>
      </c>
      <c r="C57" s="51">
        <v>603.4</v>
      </c>
      <c r="D57" s="85"/>
      <c r="E57" s="85">
        <f t="shared" si="2"/>
        <v>603.4</v>
      </c>
    </row>
    <row r="58" spans="1:10" ht="15" x14ac:dyDescent="0.25">
      <c r="A58" s="19" t="s">
        <v>76</v>
      </c>
      <c r="B58" s="17" t="s">
        <v>150</v>
      </c>
      <c r="C58" s="51">
        <v>2633.6</v>
      </c>
      <c r="D58" s="85"/>
      <c r="E58" s="85">
        <f t="shared" si="2"/>
        <v>2633.6</v>
      </c>
    </row>
    <row r="59" spans="1:10" ht="15" x14ac:dyDescent="0.25">
      <c r="A59" s="19" t="s">
        <v>126</v>
      </c>
      <c r="B59" s="17" t="s">
        <v>168</v>
      </c>
      <c r="C59" s="51">
        <v>1128.2339999999999</v>
      </c>
      <c r="D59" s="85"/>
      <c r="E59" s="85">
        <f t="shared" si="2"/>
        <v>1128.2339999999999</v>
      </c>
    </row>
    <row r="60" spans="1:10" ht="45" x14ac:dyDescent="0.25">
      <c r="A60" s="19" t="s">
        <v>363</v>
      </c>
      <c r="B60" s="109" t="s">
        <v>367</v>
      </c>
      <c r="C60" s="51">
        <v>62.92</v>
      </c>
      <c r="D60" s="139"/>
      <c r="E60" s="85">
        <f t="shared" si="2"/>
        <v>62.92</v>
      </c>
    </row>
    <row r="61" spans="1:10" ht="14.25" x14ac:dyDescent="0.2">
      <c r="A61" s="22" t="s">
        <v>47</v>
      </c>
      <c r="B61" s="133" t="s">
        <v>179</v>
      </c>
      <c r="C61" s="38">
        <f>C62+C64+C65</f>
        <v>278.11799999999999</v>
      </c>
      <c r="D61" s="38">
        <f>D62+D64+D65</f>
        <v>54</v>
      </c>
      <c r="E61" s="89">
        <f t="shared" si="2"/>
        <v>332.11799999999999</v>
      </c>
    </row>
    <row r="62" spans="1:10" ht="30" x14ac:dyDescent="0.25">
      <c r="A62" s="137" t="s">
        <v>48</v>
      </c>
      <c r="B62" s="240" t="s">
        <v>8</v>
      </c>
      <c r="C62" s="51">
        <v>44</v>
      </c>
      <c r="D62" s="48"/>
      <c r="E62" s="85">
        <f t="shared" si="2"/>
        <v>44</v>
      </c>
    </row>
    <row r="63" spans="1:10" ht="15" x14ac:dyDescent="0.25">
      <c r="A63" s="21"/>
      <c r="B63" s="18" t="s">
        <v>155</v>
      </c>
      <c r="C63" s="37">
        <v>44</v>
      </c>
      <c r="D63" s="48"/>
      <c r="E63" s="85">
        <f t="shared" si="2"/>
        <v>44</v>
      </c>
    </row>
    <row r="64" spans="1:10" ht="15" x14ac:dyDescent="0.25">
      <c r="A64" s="7" t="s">
        <v>49</v>
      </c>
      <c r="B64" s="17" t="s">
        <v>3</v>
      </c>
      <c r="C64" s="35">
        <v>217.43</v>
      </c>
      <c r="D64" s="85">
        <v>54</v>
      </c>
      <c r="E64" s="85">
        <f t="shared" si="2"/>
        <v>271.43</v>
      </c>
    </row>
    <row r="65" spans="1:9" ht="30" x14ac:dyDescent="0.25">
      <c r="A65" s="7" t="s">
        <v>127</v>
      </c>
      <c r="B65" s="17" t="s">
        <v>129</v>
      </c>
      <c r="C65" s="121">
        <v>16.687999999999999</v>
      </c>
      <c r="D65" s="52"/>
      <c r="E65" s="85">
        <f t="shared" si="2"/>
        <v>16.687999999999999</v>
      </c>
    </row>
    <row r="66" spans="1:9" ht="14.25" x14ac:dyDescent="0.2">
      <c r="A66" s="22" t="s">
        <v>50</v>
      </c>
      <c r="B66" s="133" t="s">
        <v>180</v>
      </c>
      <c r="C66" s="38">
        <f>C67+C68</f>
        <v>402.67</v>
      </c>
      <c r="D66" s="38">
        <f t="shared" ref="D66:E66" si="4">D67+D68</f>
        <v>0</v>
      </c>
      <c r="E66" s="146">
        <f t="shared" si="4"/>
        <v>402.67</v>
      </c>
    </row>
    <row r="67" spans="1:9" ht="15" x14ac:dyDescent="0.25">
      <c r="A67" s="7" t="s">
        <v>51</v>
      </c>
      <c r="B67" s="17" t="s">
        <v>3</v>
      </c>
      <c r="C67" s="37">
        <v>381.67</v>
      </c>
      <c r="D67" s="85"/>
      <c r="E67" s="85">
        <f t="shared" si="2"/>
        <v>381.67</v>
      </c>
    </row>
    <row r="68" spans="1:9" ht="15" x14ac:dyDescent="0.25">
      <c r="A68" s="7" t="s">
        <v>361</v>
      </c>
      <c r="B68" s="17" t="s">
        <v>125</v>
      </c>
      <c r="C68" s="37">
        <v>21</v>
      </c>
      <c r="D68" s="139"/>
      <c r="E68" s="85">
        <f t="shared" si="2"/>
        <v>21</v>
      </c>
    </row>
    <row r="69" spans="1:9" ht="14.25" x14ac:dyDescent="0.2">
      <c r="A69" s="58" t="s">
        <v>52</v>
      </c>
      <c r="B69" s="135" t="s">
        <v>181</v>
      </c>
      <c r="C69" s="122">
        <f>C70+C71+C72+C73+C74+C75</f>
        <v>5943.3059999999996</v>
      </c>
      <c r="D69" s="122">
        <f t="shared" ref="D69:E69" si="5">D70+D71+D72+D73+D74+D75</f>
        <v>-90</v>
      </c>
      <c r="E69" s="89">
        <f t="shared" si="5"/>
        <v>5853.3059999999996</v>
      </c>
    </row>
    <row r="70" spans="1:9" ht="15" x14ac:dyDescent="0.25">
      <c r="A70" s="7" t="s">
        <v>53</v>
      </c>
      <c r="B70" s="17" t="s">
        <v>3</v>
      </c>
      <c r="C70" s="37">
        <v>1151.2750000000001</v>
      </c>
      <c r="D70" s="85">
        <v>-90</v>
      </c>
      <c r="E70" s="85">
        <f t="shared" si="2"/>
        <v>1061.2750000000001</v>
      </c>
    </row>
    <row r="71" spans="1:9" ht="30" x14ac:dyDescent="0.25">
      <c r="A71" s="9" t="s">
        <v>54</v>
      </c>
      <c r="B71" s="17" t="s">
        <v>144</v>
      </c>
      <c r="C71" s="121">
        <v>2871.6579999999999</v>
      </c>
      <c r="D71" s="85"/>
      <c r="E71" s="85">
        <f t="shared" si="2"/>
        <v>2871.6579999999999</v>
      </c>
    </row>
    <row r="72" spans="1:9" ht="31.5" customHeight="1" x14ac:dyDescent="0.25">
      <c r="A72" s="30" t="s">
        <v>364</v>
      </c>
      <c r="B72" s="28" t="s">
        <v>116</v>
      </c>
      <c r="C72" s="121">
        <v>365.77</v>
      </c>
      <c r="D72" s="85">
        <v>3</v>
      </c>
      <c r="E72" s="85">
        <f t="shared" si="2"/>
        <v>368.77</v>
      </c>
      <c r="F72" s="151"/>
      <c r="G72" s="152"/>
      <c r="H72" s="152"/>
    </row>
    <row r="73" spans="1:9" ht="15" x14ac:dyDescent="0.25">
      <c r="A73" s="7" t="s">
        <v>121</v>
      </c>
      <c r="B73" s="18" t="s">
        <v>70</v>
      </c>
      <c r="C73" s="51">
        <v>1364.508</v>
      </c>
      <c r="D73" s="85">
        <v>-3</v>
      </c>
      <c r="E73" s="85">
        <f>C73+D73</f>
        <v>1361.508</v>
      </c>
    </row>
    <row r="74" spans="1:9" ht="15" x14ac:dyDescent="0.25">
      <c r="A74" s="7" t="s">
        <v>362</v>
      </c>
      <c r="B74" s="17" t="s">
        <v>125</v>
      </c>
      <c r="C74" s="51">
        <v>190</v>
      </c>
      <c r="D74" s="139"/>
      <c r="E74" s="85">
        <f>C74+D74</f>
        <v>190</v>
      </c>
    </row>
    <row r="75" spans="1:9" ht="30" x14ac:dyDescent="0.25">
      <c r="A75" s="7" t="s">
        <v>365</v>
      </c>
      <c r="B75" s="109" t="s">
        <v>366</v>
      </c>
      <c r="C75" s="51">
        <v>9.5000000000000001E-2</v>
      </c>
      <c r="D75" s="139"/>
      <c r="E75" s="85">
        <f>C75+D75</f>
        <v>9.5000000000000001E-2</v>
      </c>
    </row>
    <row r="76" spans="1:9" ht="14.25" x14ac:dyDescent="0.2">
      <c r="A76" s="88" t="s">
        <v>55</v>
      </c>
      <c r="B76" s="135" t="s">
        <v>182</v>
      </c>
      <c r="C76" s="122">
        <f>C77+C78+C79+C80</f>
        <v>5893.9540000000006</v>
      </c>
      <c r="D76" s="122">
        <f>D77+D78+D79+D80</f>
        <v>37.864000000000004</v>
      </c>
      <c r="E76" s="89">
        <f t="shared" si="2"/>
        <v>5931.8180000000002</v>
      </c>
    </row>
    <row r="77" spans="1:9" ht="15" x14ac:dyDescent="0.25">
      <c r="A77" s="7" t="s">
        <v>56</v>
      </c>
      <c r="B77" s="16" t="s">
        <v>3</v>
      </c>
      <c r="C77" s="35">
        <v>3244.3</v>
      </c>
      <c r="D77" s="85">
        <v>-152</v>
      </c>
      <c r="E77" s="85">
        <f t="shared" si="2"/>
        <v>3092.3</v>
      </c>
    </row>
    <row r="78" spans="1:9" ht="15" x14ac:dyDescent="0.25">
      <c r="A78" s="7" t="s">
        <v>57</v>
      </c>
      <c r="B78" s="16" t="s">
        <v>5</v>
      </c>
      <c r="C78" s="35">
        <v>2206.3000000000002</v>
      </c>
      <c r="D78" s="85">
        <v>200</v>
      </c>
      <c r="E78" s="85">
        <f t="shared" si="2"/>
        <v>2406.3000000000002</v>
      </c>
      <c r="F78" s="147"/>
    </row>
    <row r="79" spans="1:9" ht="15" x14ac:dyDescent="0.25">
      <c r="A79" s="7" t="s">
        <v>128</v>
      </c>
      <c r="B79" s="17" t="s">
        <v>89</v>
      </c>
      <c r="C79" s="35">
        <v>30.170999999999999</v>
      </c>
      <c r="D79" s="52"/>
      <c r="E79" s="85">
        <f t="shared" si="2"/>
        <v>30.170999999999999</v>
      </c>
    </row>
    <row r="80" spans="1:9" ht="32.25" customHeight="1" x14ac:dyDescent="0.25">
      <c r="A80" s="29" t="s">
        <v>147</v>
      </c>
      <c r="B80" s="28" t="s">
        <v>116</v>
      </c>
      <c r="C80" s="121">
        <v>413.18299999999999</v>
      </c>
      <c r="D80" s="85">
        <v>-10.135999999999999</v>
      </c>
      <c r="E80" s="85">
        <f t="shared" si="2"/>
        <v>403.04699999999997</v>
      </c>
      <c r="F80" s="147"/>
      <c r="G80" s="185"/>
      <c r="H80" s="182"/>
      <c r="I80" s="191"/>
    </row>
    <row r="81" spans="1:6" ht="14.25" x14ac:dyDescent="0.2">
      <c r="A81" s="8" t="s">
        <v>58</v>
      </c>
      <c r="B81" s="136" t="s">
        <v>183</v>
      </c>
      <c r="C81" s="38">
        <f>C82+C84</f>
        <v>557.9</v>
      </c>
      <c r="D81" s="38">
        <f>D82+D84</f>
        <v>0</v>
      </c>
      <c r="E81" s="89">
        <f>C81+D81</f>
        <v>557.9</v>
      </c>
    </row>
    <row r="82" spans="1:6" ht="15" x14ac:dyDescent="0.25">
      <c r="A82" s="9" t="s">
        <v>59</v>
      </c>
      <c r="B82" s="16" t="s">
        <v>3</v>
      </c>
      <c r="C82" s="37">
        <v>542.9</v>
      </c>
      <c r="D82" s="85"/>
      <c r="E82" s="85">
        <f t="shared" si="2"/>
        <v>542.9</v>
      </c>
    </row>
    <row r="83" spans="1:6" ht="15" x14ac:dyDescent="0.25">
      <c r="A83" s="9"/>
      <c r="B83" s="16" t="s">
        <v>156</v>
      </c>
      <c r="C83" s="37">
        <v>190</v>
      </c>
      <c r="D83" s="48"/>
      <c r="E83" s="85">
        <f t="shared" si="2"/>
        <v>190</v>
      </c>
    </row>
    <row r="84" spans="1:6" ht="15" x14ac:dyDescent="0.25">
      <c r="A84" s="9" t="s">
        <v>356</v>
      </c>
      <c r="B84" s="17" t="s">
        <v>357</v>
      </c>
      <c r="C84" s="37">
        <v>15</v>
      </c>
      <c r="D84" s="48"/>
      <c r="E84" s="85">
        <v>15</v>
      </c>
    </row>
    <row r="85" spans="1:6" ht="14.25" x14ac:dyDescent="0.2">
      <c r="A85" s="8" t="s">
        <v>169</v>
      </c>
      <c r="B85" s="136" t="s">
        <v>184</v>
      </c>
      <c r="C85" s="122">
        <f>C86+C87+C88+C89</f>
        <v>247.11599999999999</v>
      </c>
      <c r="D85" s="122">
        <f>D86+D87+D88+D89</f>
        <v>0</v>
      </c>
      <c r="E85" s="89">
        <f t="shared" si="2"/>
        <v>247.11599999999999</v>
      </c>
    </row>
    <row r="86" spans="1:6" ht="15" x14ac:dyDescent="0.25">
      <c r="A86" s="9" t="s">
        <v>170</v>
      </c>
      <c r="B86" s="16" t="s">
        <v>3</v>
      </c>
      <c r="C86" s="35">
        <v>24</v>
      </c>
      <c r="D86" s="85"/>
      <c r="E86" s="85">
        <f t="shared" si="2"/>
        <v>24</v>
      </c>
    </row>
    <row r="87" spans="1:6" ht="15" x14ac:dyDescent="0.25">
      <c r="A87" s="9" t="s">
        <v>171</v>
      </c>
      <c r="B87" s="16" t="s">
        <v>4</v>
      </c>
      <c r="C87" s="35">
        <v>95.415999999999997</v>
      </c>
      <c r="D87" s="48"/>
      <c r="E87" s="85">
        <f t="shared" si="2"/>
        <v>95.415999999999997</v>
      </c>
    </row>
    <row r="88" spans="1:6" ht="30" x14ac:dyDescent="0.25">
      <c r="A88" s="9" t="s">
        <v>172</v>
      </c>
      <c r="B88" s="17" t="s">
        <v>130</v>
      </c>
      <c r="C88" s="35">
        <v>126.7</v>
      </c>
      <c r="D88" s="48"/>
      <c r="E88" s="85">
        <f t="shared" ref="E88:E139" si="6">C88+D88</f>
        <v>126.7</v>
      </c>
    </row>
    <row r="89" spans="1:6" ht="15" x14ac:dyDescent="0.25">
      <c r="A89" s="9" t="s">
        <v>173</v>
      </c>
      <c r="B89" s="16" t="s">
        <v>133</v>
      </c>
      <c r="C89" s="35">
        <v>1</v>
      </c>
      <c r="D89" s="48"/>
      <c r="E89" s="85">
        <f t="shared" si="6"/>
        <v>1</v>
      </c>
    </row>
    <row r="90" spans="1:6" ht="28.5" x14ac:dyDescent="0.2">
      <c r="A90" s="22" t="s">
        <v>19</v>
      </c>
      <c r="B90" s="23" t="s">
        <v>158</v>
      </c>
      <c r="C90" s="130">
        <f>C91+C94</f>
        <v>1753.402</v>
      </c>
      <c r="D90" s="130">
        <f>D91+D94</f>
        <v>0</v>
      </c>
      <c r="E90" s="89">
        <f t="shared" si="6"/>
        <v>1753.402</v>
      </c>
    </row>
    <row r="91" spans="1:6" ht="14.25" x14ac:dyDescent="0.2">
      <c r="A91" s="22" t="s">
        <v>60</v>
      </c>
      <c r="B91" s="14" t="s">
        <v>177</v>
      </c>
      <c r="C91" s="38">
        <f>C92+C93</f>
        <v>1743.7429999999999</v>
      </c>
      <c r="D91" s="38">
        <f>D92+D93</f>
        <v>0</v>
      </c>
      <c r="E91" s="89">
        <f t="shared" si="6"/>
        <v>1743.7429999999999</v>
      </c>
    </row>
    <row r="92" spans="1:6" ht="30" x14ac:dyDescent="0.25">
      <c r="A92" s="7" t="s">
        <v>61</v>
      </c>
      <c r="B92" s="17" t="s">
        <v>174</v>
      </c>
      <c r="C92" s="51">
        <v>289.89999999999998</v>
      </c>
      <c r="D92" s="85"/>
      <c r="E92" s="85">
        <f t="shared" si="6"/>
        <v>289.89999999999998</v>
      </c>
      <c r="F92" s="147"/>
    </row>
    <row r="93" spans="1:6" ht="30" x14ac:dyDescent="0.25">
      <c r="A93" s="7" t="s">
        <v>131</v>
      </c>
      <c r="B93" s="17" t="s">
        <v>148</v>
      </c>
      <c r="C93" s="51">
        <v>1453.8430000000001</v>
      </c>
      <c r="D93" s="48"/>
      <c r="E93" s="85">
        <f t="shared" si="6"/>
        <v>1453.8430000000001</v>
      </c>
    </row>
    <row r="94" spans="1:6" ht="14.25" x14ac:dyDescent="0.2">
      <c r="A94" s="22" t="s">
        <v>62</v>
      </c>
      <c r="B94" s="23" t="s">
        <v>181</v>
      </c>
      <c r="C94" s="41">
        <f>C95+C96</f>
        <v>9.6590000000000007</v>
      </c>
      <c r="D94" s="41">
        <f>D95+D96</f>
        <v>0</v>
      </c>
      <c r="E94" s="89">
        <f t="shared" si="6"/>
        <v>9.6590000000000007</v>
      </c>
    </row>
    <row r="95" spans="1:6" ht="30" x14ac:dyDescent="0.25">
      <c r="A95" s="137" t="s">
        <v>79</v>
      </c>
      <c r="B95" s="109" t="s">
        <v>87</v>
      </c>
      <c r="C95" s="51">
        <v>0</v>
      </c>
      <c r="D95" s="52"/>
      <c r="E95" s="85">
        <f t="shared" si="6"/>
        <v>0</v>
      </c>
      <c r="F95" s="180"/>
    </row>
    <row r="96" spans="1:6" ht="15" x14ac:dyDescent="0.25">
      <c r="A96" s="137" t="s">
        <v>400</v>
      </c>
      <c r="B96" s="49" t="s">
        <v>133</v>
      </c>
      <c r="C96" s="51">
        <v>9.6590000000000007</v>
      </c>
      <c r="D96" s="52"/>
      <c r="E96" s="85">
        <f t="shared" si="6"/>
        <v>9.6590000000000007</v>
      </c>
      <c r="F96" s="180"/>
    </row>
    <row r="97" spans="1:6" ht="28.5" x14ac:dyDescent="0.2">
      <c r="A97" s="8" t="s">
        <v>20</v>
      </c>
      <c r="B97" s="23" t="s">
        <v>157</v>
      </c>
      <c r="C97" s="122">
        <f>C98</f>
        <v>795.43499999999995</v>
      </c>
      <c r="D97" s="122">
        <f>D98</f>
        <v>0</v>
      </c>
      <c r="E97" s="89">
        <f t="shared" si="6"/>
        <v>795.43499999999995</v>
      </c>
    </row>
    <row r="98" spans="1:6" ht="14.25" x14ac:dyDescent="0.2">
      <c r="A98" s="8" t="s">
        <v>63</v>
      </c>
      <c r="B98" s="23" t="s">
        <v>177</v>
      </c>
      <c r="C98" s="38">
        <f>C99+C100</f>
        <v>795.43499999999995</v>
      </c>
      <c r="D98" s="38">
        <f>D99+D100</f>
        <v>0</v>
      </c>
      <c r="E98" s="89">
        <f t="shared" si="6"/>
        <v>795.43499999999995</v>
      </c>
    </row>
    <row r="99" spans="1:6" ht="15" x14ac:dyDescent="0.25">
      <c r="A99" s="9" t="s">
        <v>64</v>
      </c>
      <c r="B99" s="17" t="s">
        <v>5</v>
      </c>
      <c r="C99" s="37">
        <v>689.4</v>
      </c>
      <c r="D99" s="85"/>
      <c r="E99" s="85">
        <f t="shared" si="6"/>
        <v>689.4</v>
      </c>
    </row>
    <row r="100" spans="1:6" ht="15" x14ac:dyDescent="0.25">
      <c r="A100" s="9" t="s">
        <v>74</v>
      </c>
      <c r="B100" s="17" t="s">
        <v>75</v>
      </c>
      <c r="C100" s="37">
        <v>106.035</v>
      </c>
      <c r="D100" s="85"/>
      <c r="E100" s="85">
        <f t="shared" si="6"/>
        <v>106.035</v>
      </c>
      <c r="F100" s="147"/>
    </row>
    <row r="101" spans="1:6" ht="28.5" x14ac:dyDescent="0.2">
      <c r="A101" s="8" t="s">
        <v>22</v>
      </c>
      <c r="B101" s="23" t="s">
        <v>159</v>
      </c>
      <c r="C101" s="122">
        <f>C102</f>
        <v>496.76300000000003</v>
      </c>
      <c r="D101" s="122">
        <f>D102</f>
        <v>0</v>
      </c>
      <c r="E101" s="89">
        <f t="shared" si="6"/>
        <v>496.76300000000003</v>
      </c>
    </row>
    <row r="102" spans="1:6" ht="14.25" x14ac:dyDescent="0.2">
      <c r="A102" s="8" t="s">
        <v>65</v>
      </c>
      <c r="B102" s="23" t="s">
        <v>179</v>
      </c>
      <c r="C102" s="38">
        <f>C103+C104</f>
        <v>496.76300000000003</v>
      </c>
      <c r="D102" s="38">
        <f>D103+D104</f>
        <v>0</v>
      </c>
      <c r="E102" s="89">
        <f t="shared" si="6"/>
        <v>496.76300000000003</v>
      </c>
    </row>
    <row r="103" spans="1:6" ht="30" x14ac:dyDescent="0.25">
      <c r="A103" s="9" t="s">
        <v>80</v>
      </c>
      <c r="B103" s="17" t="s">
        <v>149</v>
      </c>
      <c r="C103" s="51">
        <v>31.283000000000001</v>
      </c>
      <c r="D103" s="52"/>
      <c r="E103" s="85">
        <f t="shared" si="6"/>
        <v>31.283000000000001</v>
      </c>
    </row>
    <row r="104" spans="1:6" ht="15" x14ac:dyDescent="0.25">
      <c r="A104" s="9" t="s">
        <v>81</v>
      </c>
      <c r="B104" s="17" t="s">
        <v>5</v>
      </c>
      <c r="C104" s="37">
        <v>465.48</v>
      </c>
      <c r="D104" s="48"/>
      <c r="E104" s="85">
        <f t="shared" si="6"/>
        <v>465.48</v>
      </c>
    </row>
    <row r="105" spans="1:6" ht="28.5" x14ac:dyDescent="0.2">
      <c r="A105" s="26" t="s">
        <v>90</v>
      </c>
      <c r="B105" s="23" t="s">
        <v>185</v>
      </c>
      <c r="C105" s="122">
        <f>C106+C107+C108+C109</f>
        <v>4479.4660000000003</v>
      </c>
      <c r="D105" s="122">
        <f>D106+D107+D108+D109</f>
        <v>9</v>
      </c>
      <c r="E105" s="89">
        <f t="shared" si="6"/>
        <v>4488.4660000000003</v>
      </c>
    </row>
    <row r="106" spans="1:6" ht="15" x14ac:dyDescent="0.25">
      <c r="A106" s="7" t="s">
        <v>92</v>
      </c>
      <c r="B106" s="16" t="s">
        <v>3</v>
      </c>
      <c r="C106" s="37">
        <v>3957.6819999999998</v>
      </c>
      <c r="D106" s="85"/>
      <c r="E106" s="85">
        <f t="shared" si="6"/>
        <v>3957.6819999999998</v>
      </c>
    </row>
    <row r="107" spans="1:6" ht="15" x14ac:dyDescent="0.25">
      <c r="A107" s="7" t="s">
        <v>91</v>
      </c>
      <c r="B107" s="16" t="s">
        <v>133</v>
      </c>
      <c r="C107" s="37">
        <v>49.161000000000001</v>
      </c>
      <c r="D107" s="48"/>
      <c r="E107" s="85">
        <f t="shared" si="6"/>
        <v>49.161000000000001</v>
      </c>
    </row>
    <row r="108" spans="1:6" ht="15" x14ac:dyDescent="0.25">
      <c r="A108" s="7" t="s">
        <v>132</v>
      </c>
      <c r="B108" s="17" t="s">
        <v>138</v>
      </c>
      <c r="C108" s="37">
        <v>390.8</v>
      </c>
      <c r="D108" s="85">
        <v>9</v>
      </c>
      <c r="E108" s="85">
        <f t="shared" si="6"/>
        <v>399.8</v>
      </c>
    </row>
    <row r="109" spans="1:6" ht="30" x14ac:dyDescent="0.25">
      <c r="A109" s="7" t="s">
        <v>137</v>
      </c>
      <c r="B109" s="17" t="s">
        <v>135</v>
      </c>
      <c r="C109" s="51">
        <v>81.822999999999993</v>
      </c>
      <c r="D109" s="48"/>
      <c r="E109" s="85">
        <f t="shared" si="6"/>
        <v>81.822999999999993</v>
      </c>
    </row>
    <row r="110" spans="1:6" ht="33" customHeight="1" x14ac:dyDescent="0.2">
      <c r="A110" s="15" t="s">
        <v>93</v>
      </c>
      <c r="B110" s="23" t="s">
        <v>186</v>
      </c>
      <c r="C110" s="122">
        <f>C111+C112+C114+C115+C116+C113</f>
        <v>3874.2570000000005</v>
      </c>
      <c r="D110" s="122">
        <f>D111+D112+D114+D115+D116+D113</f>
        <v>0</v>
      </c>
      <c r="E110" s="89">
        <f t="shared" si="6"/>
        <v>3874.2570000000005</v>
      </c>
    </row>
    <row r="111" spans="1:6" ht="15" x14ac:dyDescent="0.25">
      <c r="A111" s="137" t="s">
        <v>94</v>
      </c>
      <c r="B111" s="49" t="s">
        <v>3</v>
      </c>
      <c r="C111" s="51">
        <v>2909.5140000000001</v>
      </c>
      <c r="D111" s="243"/>
      <c r="E111" s="85">
        <f t="shared" si="6"/>
        <v>2909.5140000000001</v>
      </c>
    </row>
    <row r="112" spans="1:6" ht="15" x14ac:dyDescent="0.25">
      <c r="A112" s="7" t="s">
        <v>95</v>
      </c>
      <c r="B112" s="16" t="s">
        <v>5</v>
      </c>
      <c r="C112" s="37">
        <v>417.9</v>
      </c>
      <c r="D112" s="145"/>
      <c r="E112" s="85">
        <f t="shared" si="6"/>
        <v>417.9</v>
      </c>
    </row>
    <row r="113" spans="1:7" ht="15" x14ac:dyDescent="0.25">
      <c r="A113" s="7" t="s">
        <v>96</v>
      </c>
      <c r="B113" s="16" t="s">
        <v>133</v>
      </c>
      <c r="C113" s="37">
        <v>112.384</v>
      </c>
      <c r="D113" s="85"/>
      <c r="E113" s="85">
        <f t="shared" si="6"/>
        <v>112.384</v>
      </c>
    </row>
    <row r="114" spans="1:7" ht="30" x14ac:dyDescent="0.25">
      <c r="A114" s="7" t="s">
        <v>136</v>
      </c>
      <c r="B114" s="17" t="s">
        <v>165</v>
      </c>
      <c r="C114" s="51">
        <v>87.5</v>
      </c>
      <c r="D114" s="145"/>
      <c r="E114" s="85">
        <f t="shared" si="6"/>
        <v>87.5</v>
      </c>
    </row>
    <row r="115" spans="1:7" ht="15" x14ac:dyDescent="0.25">
      <c r="A115" s="7" t="s">
        <v>151</v>
      </c>
      <c r="B115" s="17" t="s">
        <v>82</v>
      </c>
      <c r="C115" s="37">
        <v>238.4</v>
      </c>
      <c r="D115" s="145"/>
      <c r="E115" s="85">
        <f t="shared" si="6"/>
        <v>238.4</v>
      </c>
    </row>
    <row r="116" spans="1:7" ht="30" x14ac:dyDescent="0.25">
      <c r="A116" s="7" t="s">
        <v>175</v>
      </c>
      <c r="B116" s="17" t="s">
        <v>135</v>
      </c>
      <c r="C116" s="51">
        <v>108.559</v>
      </c>
      <c r="D116" s="145"/>
      <c r="E116" s="85">
        <f t="shared" si="6"/>
        <v>108.559</v>
      </c>
    </row>
    <row r="117" spans="1:7" ht="31.5" customHeight="1" x14ac:dyDescent="0.2">
      <c r="A117" s="22" t="s">
        <v>97</v>
      </c>
      <c r="B117" s="23" t="s">
        <v>371</v>
      </c>
      <c r="C117" s="130">
        <f>C118+C119+C120+C121+C122+C123</f>
        <v>30078.226000000002</v>
      </c>
      <c r="D117" s="130">
        <f>D118+D119+D120+D121+D122+D123</f>
        <v>8.8000000000000007</v>
      </c>
      <c r="E117" s="89">
        <f t="shared" si="6"/>
        <v>30087.026000000002</v>
      </c>
    </row>
    <row r="118" spans="1:7" ht="15" x14ac:dyDescent="0.25">
      <c r="A118" s="137" t="s">
        <v>98</v>
      </c>
      <c r="B118" s="49" t="s">
        <v>3</v>
      </c>
      <c r="C118" s="51">
        <v>12280.281999999999</v>
      </c>
      <c r="D118" s="52"/>
      <c r="E118" s="85">
        <f t="shared" si="6"/>
        <v>12280.281999999999</v>
      </c>
    </row>
    <row r="119" spans="1:7" ht="15" x14ac:dyDescent="0.25">
      <c r="A119" s="7" t="s">
        <v>99</v>
      </c>
      <c r="B119" s="16" t="s">
        <v>88</v>
      </c>
      <c r="C119" s="37">
        <v>15992.847</v>
      </c>
      <c r="D119" s="52"/>
      <c r="E119" s="85">
        <f t="shared" si="6"/>
        <v>15992.847</v>
      </c>
    </row>
    <row r="120" spans="1:7" ht="45" x14ac:dyDescent="0.25">
      <c r="A120" s="7" t="s">
        <v>100</v>
      </c>
      <c r="B120" s="17" t="s">
        <v>176</v>
      </c>
      <c r="C120" s="51">
        <v>58.5</v>
      </c>
      <c r="D120" s="50"/>
      <c r="E120" s="85">
        <f t="shared" si="6"/>
        <v>58.5</v>
      </c>
    </row>
    <row r="121" spans="1:7" ht="15" x14ac:dyDescent="0.25">
      <c r="A121" s="7" t="s">
        <v>102</v>
      </c>
      <c r="B121" s="16" t="s">
        <v>82</v>
      </c>
      <c r="C121" s="35">
        <v>1288.7</v>
      </c>
      <c r="D121" s="85">
        <v>8.8000000000000007</v>
      </c>
      <c r="E121" s="85">
        <f t="shared" si="6"/>
        <v>1297.5</v>
      </c>
      <c r="F121" s="185"/>
    </row>
    <row r="122" spans="1:7" ht="30" x14ac:dyDescent="0.25">
      <c r="A122" s="7" t="s">
        <v>101</v>
      </c>
      <c r="B122" s="17" t="s">
        <v>134</v>
      </c>
      <c r="C122" s="121">
        <v>211.94800000000001</v>
      </c>
      <c r="D122" s="48"/>
      <c r="E122" s="85">
        <f t="shared" si="6"/>
        <v>211.94800000000001</v>
      </c>
    </row>
    <row r="123" spans="1:7" ht="15" x14ac:dyDescent="0.25">
      <c r="A123" s="7" t="s">
        <v>166</v>
      </c>
      <c r="B123" s="16" t="s">
        <v>133</v>
      </c>
      <c r="C123" s="35">
        <v>245.94900000000001</v>
      </c>
      <c r="D123" s="52"/>
      <c r="E123" s="85">
        <f t="shared" si="6"/>
        <v>245.94900000000001</v>
      </c>
      <c r="F123" s="180"/>
      <c r="G123" s="147"/>
    </row>
    <row r="124" spans="1:7" ht="15" x14ac:dyDescent="0.2">
      <c r="A124" s="21" t="s">
        <v>143</v>
      </c>
      <c r="B124" s="13" t="s">
        <v>0</v>
      </c>
      <c r="C124" s="130">
        <f>C14+C16+C90+C97+C101+C105+C110+C117</f>
        <v>81822.957999999999</v>
      </c>
      <c r="D124" s="130">
        <f>D14+D16+D90+D97+D101+D105+D110+D117</f>
        <v>250.864</v>
      </c>
      <c r="E124" s="89">
        <f t="shared" si="6"/>
        <v>82073.822</v>
      </c>
    </row>
    <row r="125" spans="1:7" ht="15" x14ac:dyDescent="0.25">
      <c r="A125" s="7"/>
      <c r="B125" s="24" t="s">
        <v>7</v>
      </c>
      <c r="C125" s="38"/>
      <c r="D125" s="48"/>
      <c r="E125" s="85"/>
    </row>
    <row r="126" spans="1:7" ht="15" x14ac:dyDescent="0.25">
      <c r="A126" s="193" t="s">
        <v>103</v>
      </c>
      <c r="B126" s="16" t="s">
        <v>3</v>
      </c>
      <c r="C126" s="42">
        <f>C15+C18+C19+C20+C21+C22+C23+C24+C29+C39+C43+C48+C54+C64+C67+C70+C77+C82+C86+C92+C100+C103+C106+C111+C118</f>
        <v>41560.146000000001</v>
      </c>
      <c r="D126" s="85">
        <f>D118+D111+D106+D103+D100+D92+D86+D82+D77+D70+D67+D64+D54+D48+D43+D29+D39+D24+D23+D22+D21+D20+D19+D18+D15</f>
        <v>0</v>
      </c>
      <c r="E126" s="85">
        <f t="shared" si="6"/>
        <v>41560.146000000001</v>
      </c>
    </row>
    <row r="127" spans="1:7" ht="15" x14ac:dyDescent="0.25">
      <c r="A127" s="193" t="s">
        <v>104</v>
      </c>
      <c r="B127" s="16" t="s">
        <v>21</v>
      </c>
      <c r="C127" s="43">
        <f>C26+C40+C108+C115+C121</f>
        <v>2028</v>
      </c>
      <c r="D127" s="85">
        <f>D121+D108</f>
        <v>17.8</v>
      </c>
      <c r="E127" s="85">
        <f t="shared" si="6"/>
        <v>2045.8</v>
      </c>
    </row>
    <row r="128" spans="1:7" ht="30" x14ac:dyDescent="0.25">
      <c r="A128" s="194" t="s">
        <v>117</v>
      </c>
      <c r="B128" s="188" t="s">
        <v>8</v>
      </c>
      <c r="C128" s="139">
        <f>C56+C62</f>
        <v>253</v>
      </c>
      <c r="D128" s="48"/>
      <c r="E128" s="85">
        <f t="shared" si="6"/>
        <v>253</v>
      </c>
    </row>
    <row r="129" spans="1:7" ht="15" x14ac:dyDescent="0.25">
      <c r="A129" s="19" t="s">
        <v>105</v>
      </c>
      <c r="B129" s="17" t="s">
        <v>86</v>
      </c>
      <c r="C129" s="44">
        <f>C55</f>
        <v>125</v>
      </c>
      <c r="D129" s="48"/>
      <c r="E129" s="85">
        <f t="shared" si="6"/>
        <v>125</v>
      </c>
    </row>
    <row r="130" spans="1:7" ht="14.25" x14ac:dyDescent="0.2">
      <c r="A130" s="19"/>
      <c r="B130" s="164" t="s">
        <v>139</v>
      </c>
      <c r="C130" s="200">
        <f>C126+C127+C128+C129</f>
        <v>43966.146000000001</v>
      </c>
      <c r="D130" s="200">
        <f>D126+D127+D128+D129</f>
        <v>17.8</v>
      </c>
      <c r="E130" s="89">
        <f t="shared" si="6"/>
        <v>43983.946000000004</v>
      </c>
    </row>
    <row r="131" spans="1:7" ht="30" x14ac:dyDescent="0.25">
      <c r="A131" s="195" t="s">
        <v>106</v>
      </c>
      <c r="B131" s="17" t="s">
        <v>140</v>
      </c>
      <c r="C131" s="138">
        <f>C25+C44+C99+C104+C112+C87+C78</f>
        <v>4537.4369999999999</v>
      </c>
      <c r="D131" s="138">
        <f>D78+D25+D99</f>
        <v>200</v>
      </c>
      <c r="E131" s="85">
        <f t="shared" si="6"/>
        <v>4737.4369999999999</v>
      </c>
    </row>
    <row r="132" spans="1:7" ht="15" x14ac:dyDescent="0.25">
      <c r="A132" s="193" t="s">
        <v>107</v>
      </c>
      <c r="B132" s="16" t="s">
        <v>88</v>
      </c>
      <c r="C132" s="43">
        <f>C95+C71+C119+C75</f>
        <v>18864.600000000002</v>
      </c>
      <c r="D132" s="85">
        <f>D119+D95+D71</f>
        <v>0</v>
      </c>
      <c r="E132" s="85">
        <f t="shared" si="6"/>
        <v>18864.600000000002</v>
      </c>
    </row>
    <row r="133" spans="1:7" ht="31.5" customHeight="1" x14ac:dyDescent="0.25">
      <c r="A133" s="193" t="s">
        <v>108</v>
      </c>
      <c r="B133" s="17" t="s">
        <v>25</v>
      </c>
      <c r="C133" s="139">
        <f>C120</f>
        <v>58.5</v>
      </c>
      <c r="D133" s="48"/>
      <c r="E133" s="85">
        <f t="shared" si="6"/>
        <v>58.5</v>
      </c>
      <c r="G133" s="124"/>
    </row>
    <row r="134" spans="1:7" ht="30" x14ac:dyDescent="0.25">
      <c r="A134" s="9" t="s">
        <v>109</v>
      </c>
      <c r="B134" s="17" t="s">
        <v>114</v>
      </c>
      <c r="C134" s="139">
        <f>C46+C50+C72+C80+C89+C107+C123+C113+C96</f>
        <v>2247.2850000000003</v>
      </c>
      <c r="D134" s="139">
        <f>D50+D80+D123+D96+D72</f>
        <v>-7.1359999999999992</v>
      </c>
      <c r="E134" s="85">
        <f t="shared" si="6"/>
        <v>2240.1490000000003</v>
      </c>
    </row>
    <row r="135" spans="1:7" ht="15" x14ac:dyDescent="0.25">
      <c r="A135" s="193" t="s">
        <v>110</v>
      </c>
      <c r="B135" s="17" t="s">
        <v>150</v>
      </c>
      <c r="C135" s="43">
        <f>C58</f>
        <v>2633.6</v>
      </c>
      <c r="D135" s="43"/>
      <c r="E135" s="85">
        <f t="shared" si="6"/>
        <v>2633.6</v>
      </c>
    </row>
    <row r="136" spans="1:7" ht="32.25" customHeight="1" x14ac:dyDescent="0.25">
      <c r="A136" s="7" t="s">
        <v>118</v>
      </c>
      <c r="B136" s="18" t="s">
        <v>163</v>
      </c>
      <c r="C136" s="140">
        <f>C45+C73+C51+C79+C114+C60</f>
        <v>2626.4479999999999</v>
      </c>
      <c r="D136" s="140">
        <f>D79+D73+D51</f>
        <v>40.200000000000003</v>
      </c>
      <c r="E136" s="85">
        <f t="shared" si="6"/>
        <v>2666.6479999999997</v>
      </c>
    </row>
    <row r="137" spans="1:7" ht="15" x14ac:dyDescent="0.25">
      <c r="A137" s="7" t="s">
        <v>111</v>
      </c>
      <c r="B137" s="17" t="s">
        <v>167</v>
      </c>
      <c r="C137" s="43">
        <f>C49+C57</f>
        <v>2380</v>
      </c>
      <c r="D137" s="85"/>
      <c r="E137" s="85">
        <f t="shared" si="6"/>
        <v>2380</v>
      </c>
    </row>
    <row r="138" spans="1:7" ht="15" x14ac:dyDescent="0.25">
      <c r="A138" s="193" t="s">
        <v>112</v>
      </c>
      <c r="B138" s="17" t="s">
        <v>69</v>
      </c>
      <c r="C138" s="43">
        <f>C27+C41+C52+C59+C65+C88+C93+C109+C116+C122+C84+C68+C74</f>
        <v>4508.942</v>
      </c>
      <c r="D138" s="43"/>
      <c r="E138" s="85">
        <f t="shared" si="6"/>
        <v>4508.942</v>
      </c>
      <c r="F138" s="5"/>
    </row>
    <row r="139" spans="1:7" ht="14.25" x14ac:dyDescent="0.2">
      <c r="A139" s="13" t="s">
        <v>113</v>
      </c>
      <c r="B139" s="153" t="s">
        <v>141</v>
      </c>
      <c r="C139" s="36">
        <f>C126+C127+C128+C129+C131+C132+C133+C134+C135+C136+C137+C138</f>
        <v>81822.958000000013</v>
      </c>
      <c r="D139" s="36">
        <f>D126+D127+D128+D129+D131+D132+D133+D134+D135+D136+D137+D138</f>
        <v>250.86400000000003</v>
      </c>
      <c r="E139" s="89">
        <f t="shared" si="6"/>
        <v>82073.822000000015</v>
      </c>
    </row>
    <row r="140" spans="1:7" x14ac:dyDescent="0.2">
      <c r="B140" s="2"/>
      <c r="C140" s="1"/>
    </row>
    <row r="141" spans="1:7" x14ac:dyDescent="0.2">
      <c r="B141" s="2"/>
      <c r="C141" s="142"/>
      <c r="D141" s="143"/>
    </row>
    <row r="142" spans="1:7" x14ac:dyDescent="0.2">
      <c r="B142" s="2"/>
      <c r="C142" s="1"/>
    </row>
    <row r="143" spans="1:7" x14ac:dyDescent="0.2">
      <c r="B143" s="2"/>
      <c r="C143" s="1"/>
    </row>
    <row r="144" spans="1:7" x14ac:dyDescent="0.2">
      <c r="B144" s="2"/>
      <c r="C144" s="1"/>
    </row>
    <row r="145" spans="2:7" x14ac:dyDescent="0.2">
      <c r="B145" s="2"/>
      <c r="C145" s="1"/>
    </row>
    <row r="146" spans="2:7" x14ac:dyDescent="0.2">
      <c r="B146" s="2"/>
      <c r="C146" s="1"/>
      <c r="G146" s="6"/>
    </row>
    <row r="147" spans="2:7" x14ac:dyDescent="0.2">
      <c r="B147" s="2"/>
      <c r="C147" s="1"/>
    </row>
    <row r="148" spans="2:7" x14ac:dyDescent="0.2">
      <c r="B148" s="2"/>
      <c r="C148" s="1"/>
    </row>
    <row r="149" spans="2:7" x14ac:dyDescent="0.2">
      <c r="B149" s="2"/>
      <c r="C149" s="1"/>
    </row>
    <row r="150" spans="2:7" x14ac:dyDescent="0.2">
      <c r="B150" s="2"/>
      <c r="C150" s="1"/>
    </row>
    <row r="151" spans="2:7" x14ac:dyDescent="0.2">
      <c r="B151" s="2"/>
      <c r="C151" s="1"/>
    </row>
    <row r="152" spans="2:7" x14ac:dyDescent="0.2">
      <c r="B152" s="2"/>
      <c r="C152" s="1"/>
    </row>
    <row r="153" spans="2:7" x14ac:dyDescent="0.2">
      <c r="B153" s="2"/>
      <c r="C153" s="1"/>
    </row>
    <row r="155" spans="2:7" x14ac:dyDescent="0.2">
      <c r="C155" s="1"/>
    </row>
  </sheetData>
  <mergeCells count="4">
    <mergeCell ref="C1:E1"/>
    <mergeCell ref="B8:C8"/>
    <mergeCell ref="B9:C9"/>
    <mergeCell ref="G51:J51"/>
  </mergeCells>
  <pageMargins left="0.74803149606299213" right="0.19685039370078741" top="0.59055118110236227" bottom="0.55118110236220474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opLeftCell="A36" zoomScale="130" zoomScaleNormal="130" workbookViewId="0">
      <selection activeCell="J56" sqref="J56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  <col min="6" max="6" width="9.5703125" bestFit="1" customWidth="1"/>
  </cols>
  <sheetData>
    <row r="1" spans="1:6" x14ac:dyDescent="0.2">
      <c r="C1" s="266" t="s">
        <v>192</v>
      </c>
      <c r="D1" s="266"/>
      <c r="E1" s="266"/>
    </row>
    <row r="2" spans="1:6" ht="15" x14ac:dyDescent="0.25">
      <c r="B2" s="32" t="s">
        <v>187</v>
      </c>
      <c r="C2" s="33"/>
    </row>
    <row r="3" spans="1:6" ht="12.75" customHeight="1" x14ac:dyDescent="0.25">
      <c r="A3" s="3"/>
      <c r="B3" s="32" t="s">
        <v>189</v>
      </c>
      <c r="C3" s="33"/>
    </row>
    <row r="4" spans="1:6" ht="15" x14ac:dyDescent="0.25">
      <c r="A4" s="3"/>
      <c r="B4" s="32" t="s">
        <v>188</v>
      </c>
      <c r="C4" s="33"/>
    </row>
    <row r="5" spans="1:6" ht="15" x14ac:dyDescent="0.25">
      <c r="A5" s="3"/>
      <c r="B5" s="32" t="s">
        <v>482</v>
      </c>
      <c r="C5" s="33"/>
    </row>
    <row r="6" spans="1:6" ht="15" x14ac:dyDescent="0.25">
      <c r="A6" s="3"/>
      <c r="B6" s="32" t="s">
        <v>360</v>
      </c>
      <c r="C6" s="33"/>
    </row>
    <row r="7" spans="1:6" ht="15.75" x14ac:dyDescent="0.25">
      <c r="A7" s="3"/>
      <c r="B7" s="3"/>
      <c r="C7" s="25"/>
    </row>
    <row r="8" spans="1:6" ht="44.25" customHeight="1" x14ac:dyDescent="0.3">
      <c r="A8" s="267" t="s">
        <v>252</v>
      </c>
      <c r="B8" s="267"/>
      <c r="C8" s="267"/>
      <c r="D8" s="267"/>
      <c r="E8" s="267"/>
      <c r="F8" s="267"/>
    </row>
    <row r="9" spans="1:6" ht="14.25" x14ac:dyDescent="0.2">
      <c r="A9" s="74"/>
      <c r="B9" s="74"/>
      <c r="C9" s="74"/>
      <c r="D9" s="74"/>
    </row>
    <row r="10" spans="1:6" x14ac:dyDescent="0.2">
      <c r="A10" s="75"/>
      <c r="B10" s="76"/>
      <c r="D10" s="76"/>
      <c r="F10" s="76" t="s">
        <v>161</v>
      </c>
    </row>
    <row r="11" spans="1:6" ht="38.25" customHeight="1" x14ac:dyDescent="0.2">
      <c r="A11" s="73" t="s">
        <v>253</v>
      </c>
      <c r="B11" s="288" t="s">
        <v>254</v>
      </c>
      <c r="C11" s="288"/>
      <c r="D11" s="45" t="s">
        <v>190</v>
      </c>
      <c r="E11" s="46" t="s">
        <v>193</v>
      </c>
      <c r="F11" s="46" t="s">
        <v>191</v>
      </c>
    </row>
    <row r="12" spans="1:6" ht="15" customHeight="1" x14ac:dyDescent="0.2">
      <c r="A12" s="77">
        <v>1</v>
      </c>
      <c r="B12" s="289">
        <v>2</v>
      </c>
      <c r="C12" s="289"/>
      <c r="D12" s="78">
        <v>3</v>
      </c>
      <c r="E12" s="105">
        <v>4</v>
      </c>
      <c r="F12" s="108">
        <v>5</v>
      </c>
    </row>
    <row r="13" spans="1:6" ht="14.25" customHeight="1" x14ac:dyDescent="0.25">
      <c r="A13" s="79" t="s">
        <v>26</v>
      </c>
      <c r="B13" s="291" t="s">
        <v>255</v>
      </c>
      <c r="C13" s="291"/>
      <c r="D13" s="80"/>
      <c r="E13" s="107"/>
      <c r="F13" s="106"/>
    </row>
    <row r="14" spans="1:6" ht="15" x14ac:dyDescent="0.25">
      <c r="A14" s="79"/>
      <c r="B14" s="292" t="s">
        <v>11</v>
      </c>
      <c r="C14" s="292"/>
      <c r="D14" s="81"/>
      <c r="E14" s="48"/>
      <c r="F14" s="106"/>
    </row>
    <row r="15" spans="1:6" ht="15" customHeight="1" x14ac:dyDescent="0.25">
      <c r="A15" s="82" t="s">
        <v>256</v>
      </c>
      <c r="B15" s="290" t="s">
        <v>257</v>
      </c>
      <c r="C15" s="290"/>
      <c r="D15" s="83">
        <v>0.7</v>
      </c>
      <c r="E15" s="48"/>
      <c r="F15" s="93">
        <f>D15+E15</f>
        <v>0.7</v>
      </c>
    </row>
    <row r="16" spans="1:6" ht="15.75" customHeight="1" x14ac:dyDescent="0.25">
      <c r="A16" s="84" t="s">
        <v>258</v>
      </c>
      <c r="B16" s="293" t="s">
        <v>259</v>
      </c>
      <c r="C16" s="293"/>
      <c r="D16" s="85">
        <v>30.7</v>
      </c>
      <c r="E16" s="48"/>
      <c r="F16" s="93">
        <f t="shared" ref="F16:F58" si="0">D16+E16</f>
        <v>30.7</v>
      </c>
    </row>
    <row r="17" spans="1:6" ht="15" x14ac:dyDescent="0.25">
      <c r="A17" s="82" t="s">
        <v>260</v>
      </c>
      <c r="B17" s="293" t="s">
        <v>261</v>
      </c>
      <c r="C17" s="293"/>
      <c r="D17" s="85">
        <v>24</v>
      </c>
      <c r="E17" s="85"/>
      <c r="F17" s="93">
        <f t="shared" si="0"/>
        <v>24</v>
      </c>
    </row>
    <row r="18" spans="1:6" ht="15" x14ac:dyDescent="0.25">
      <c r="A18" s="84" t="s">
        <v>262</v>
      </c>
      <c r="B18" s="290" t="s">
        <v>263</v>
      </c>
      <c r="C18" s="290"/>
      <c r="D18" s="86">
        <v>9</v>
      </c>
      <c r="E18" s="48"/>
      <c r="F18" s="93">
        <f t="shared" si="0"/>
        <v>9</v>
      </c>
    </row>
    <row r="19" spans="1:6" ht="15" x14ac:dyDescent="0.25">
      <c r="A19" s="84" t="s">
        <v>264</v>
      </c>
      <c r="B19" s="290" t="s">
        <v>265</v>
      </c>
      <c r="C19" s="290"/>
      <c r="D19" s="85">
        <v>16.7</v>
      </c>
      <c r="E19" s="48"/>
      <c r="F19" s="93">
        <f t="shared" si="0"/>
        <v>16.7</v>
      </c>
    </row>
    <row r="20" spans="1:6" ht="15" x14ac:dyDescent="0.25">
      <c r="A20" s="82" t="s">
        <v>266</v>
      </c>
      <c r="B20" s="290" t="s">
        <v>267</v>
      </c>
      <c r="C20" s="290"/>
      <c r="D20" s="86">
        <v>16.399999999999999</v>
      </c>
      <c r="E20" s="48"/>
      <c r="F20" s="93">
        <f t="shared" si="0"/>
        <v>16.399999999999999</v>
      </c>
    </row>
    <row r="21" spans="1:6" ht="15" x14ac:dyDescent="0.25">
      <c r="A21" s="84" t="s">
        <v>268</v>
      </c>
      <c r="B21" s="290" t="s">
        <v>269</v>
      </c>
      <c r="C21" s="290"/>
      <c r="D21" s="86">
        <v>29.4</v>
      </c>
      <c r="E21" s="85"/>
      <c r="F21" s="93">
        <f t="shared" si="0"/>
        <v>29.4</v>
      </c>
    </row>
    <row r="22" spans="1:6" ht="15" x14ac:dyDescent="0.25">
      <c r="A22" s="84" t="s">
        <v>270</v>
      </c>
      <c r="B22" s="290" t="s">
        <v>271</v>
      </c>
      <c r="C22" s="290"/>
      <c r="D22" s="85">
        <v>66.8</v>
      </c>
      <c r="E22" s="48"/>
      <c r="F22" s="93">
        <f t="shared" si="0"/>
        <v>66.8</v>
      </c>
    </row>
    <row r="23" spans="1:6" ht="15" x14ac:dyDescent="0.25">
      <c r="A23" s="84" t="s">
        <v>272</v>
      </c>
      <c r="B23" s="290" t="s">
        <v>273</v>
      </c>
      <c r="C23" s="290"/>
      <c r="D23" s="85">
        <v>12.2</v>
      </c>
      <c r="E23" s="48"/>
      <c r="F23" s="93">
        <f t="shared" si="0"/>
        <v>12.2</v>
      </c>
    </row>
    <row r="24" spans="1:6" ht="15" x14ac:dyDescent="0.25">
      <c r="A24" s="84" t="s">
        <v>274</v>
      </c>
      <c r="B24" s="290" t="s">
        <v>275</v>
      </c>
      <c r="C24" s="290"/>
      <c r="D24" s="85">
        <v>4.0999999999999996</v>
      </c>
      <c r="E24" s="48"/>
      <c r="F24" s="93">
        <f t="shared" si="0"/>
        <v>4.0999999999999996</v>
      </c>
    </row>
    <row r="25" spans="1:6" ht="15" x14ac:dyDescent="0.25">
      <c r="A25" s="82" t="s">
        <v>276</v>
      </c>
      <c r="B25" s="290" t="s">
        <v>277</v>
      </c>
      <c r="C25" s="290"/>
      <c r="D25" s="86">
        <v>30.241</v>
      </c>
      <c r="E25" s="48"/>
      <c r="F25" s="93">
        <f t="shared" si="0"/>
        <v>30.241</v>
      </c>
    </row>
    <row r="26" spans="1:6" ht="15" x14ac:dyDescent="0.25">
      <c r="A26" s="84"/>
      <c r="B26" s="287" t="s">
        <v>278</v>
      </c>
      <c r="C26" s="287"/>
      <c r="D26" s="87">
        <f>D15+D16+D17+D18+D19+D20+D21+D22+D23+D24+D25</f>
        <v>240.24099999999999</v>
      </c>
      <c r="E26" s="87">
        <f>E15+E16+E17+E18+E19+E20+E21+E22+E23+E24+E25</f>
        <v>0</v>
      </c>
      <c r="F26" s="92">
        <f>SUM(F15:F25)</f>
        <v>240.24099999999999</v>
      </c>
    </row>
    <row r="27" spans="1:6" ht="15" x14ac:dyDescent="0.25">
      <c r="A27" s="88" t="s">
        <v>28</v>
      </c>
      <c r="B27" s="287" t="s">
        <v>279</v>
      </c>
      <c r="C27" s="287"/>
      <c r="D27" s="89"/>
      <c r="E27" s="48"/>
      <c r="F27" s="123"/>
    </row>
    <row r="28" spans="1:6" ht="16.5" customHeight="1" x14ac:dyDescent="0.25">
      <c r="A28" s="84"/>
      <c r="B28" s="294" t="s">
        <v>280</v>
      </c>
      <c r="C28" s="294"/>
      <c r="D28" s="85"/>
      <c r="E28" s="48"/>
      <c r="F28" s="123"/>
    </row>
    <row r="29" spans="1:6" ht="15" x14ac:dyDescent="0.25">
      <c r="A29" s="84" t="s">
        <v>29</v>
      </c>
      <c r="B29" s="290" t="s">
        <v>281</v>
      </c>
      <c r="C29" s="290"/>
      <c r="D29" s="86">
        <v>689.4</v>
      </c>
      <c r="E29" s="85"/>
      <c r="F29" s="93">
        <f t="shared" si="0"/>
        <v>689.4</v>
      </c>
    </row>
    <row r="30" spans="1:6" ht="15" x14ac:dyDescent="0.25">
      <c r="A30" s="84"/>
      <c r="B30" s="287" t="s">
        <v>278</v>
      </c>
      <c r="C30" s="287"/>
      <c r="D30" s="87">
        <v>689.4</v>
      </c>
      <c r="E30" s="89"/>
      <c r="F30" s="92">
        <f t="shared" si="0"/>
        <v>689.4</v>
      </c>
    </row>
    <row r="31" spans="1:6" ht="15" x14ac:dyDescent="0.25">
      <c r="A31" s="88" t="s">
        <v>19</v>
      </c>
      <c r="B31" s="287" t="s">
        <v>282</v>
      </c>
      <c r="C31" s="287"/>
      <c r="D31" s="85"/>
      <c r="E31" s="48"/>
      <c r="F31" s="123"/>
    </row>
    <row r="32" spans="1:6" ht="15" x14ac:dyDescent="0.25">
      <c r="A32" s="90"/>
      <c r="B32" s="294" t="s">
        <v>11</v>
      </c>
      <c r="C32" s="294"/>
      <c r="D32" s="91"/>
      <c r="E32" s="48"/>
      <c r="F32" s="123"/>
    </row>
    <row r="33" spans="1:6" ht="15" customHeight="1" x14ac:dyDescent="0.25">
      <c r="A33" s="84" t="s">
        <v>60</v>
      </c>
      <c r="B33" s="290" t="s">
        <v>283</v>
      </c>
      <c r="C33" s="290"/>
      <c r="D33" s="85">
        <v>221.4</v>
      </c>
      <c r="E33" s="48"/>
      <c r="F33" s="123">
        <f t="shared" si="0"/>
        <v>221.4</v>
      </c>
    </row>
    <row r="34" spans="1:6" ht="15" x14ac:dyDescent="0.25">
      <c r="A34" s="84" t="s">
        <v>62</v>
      </c>
      <c r="B34" s="290" t="s">
        <v>284</v>
      </c>
      <c r="C34" s="290"/>
      <c r="D34" s="85">
        <v>201</v>
      </c>
      <c r="E34" s="48"/>
      <c r="F34" s="123">
        <f t="shared" si="0"/>
        <v>201</v>
      </c>
    </row>
    <row r="35" spans="1:6" ht="15" customHeight="1" x14ac:dyDescent="0.25">
      <c r="A35" s="84" t="s">
        <v>204</v>
      </c>
      <c r="B35" s="290" t="s">
        <v>285</v>
      </c>
      <c r="C35" s="290"/>
      <c r="D35" s="85">
        <v>0.3</v>
      </c>
      <c r="E35" s="48"/>
      <c r="F35" s="123">
        <f t="shared" si="0"/>
        <v>0.3</v>
      </c>
    </row>
    <row r="36" spans="1:6" ht="15" x14ac:dyDescent="0.25">
      <c r="A36" s="84"/>
      <c r="B36" s="287" t="s">
        <v>278</v>
      </c>
      <c r="C36" s="287"/>
      <c r="D36" s="92">
        <f>D33+D34+D35</f>
        <v>422.7</v>
      </c>
      <c r="E36" s="48"/>
      <c r="F36" s="92">
        <f t="shared" si="0"/>
        <v>422.7</v>
      </c>
    </row>
    <row r="37" spans="1:6" ht="15" x14ac:dyDescent="0.25">
      <c r="A37" s="88" t="s">
        <v>20</v>
      </c>
      <c r="B37" s="287" t="s">
        <v>286</v>
      </c>
      <c r="C37" s="287"/>
      <c r="D37" s="92"/>
      <c r="E37" s="48"/>
      <c r="F37" s="123"/>
    </row>
    <row r="38" spans="1:6" ht="15" customHeight="1" x14ac:dyDescent="0.25">
      <c r="A38" s="84"/>
      <c r="B38" s="294" t="s">
        <v>287</v>
      </c>
      <c r="C38" s="294"/>
      <c r="D38" s="92"/>
      <c r="E38" s="48"/>
      <c r="F38" s="123"/>
    </row>
    <row r="39" spans="1:6" ht="15" customHeight="1" x14ac:dyDescent="0.25">
      <c r="A39" s="84" t="s">
        <v>63</v>
      </c>
      <c r="B39" s="290" t="s">
        <v>288</v>
      </c>
      <c r="C39" s="290"/>
      <c r="D39" s="93">
        <v>361.9</v>
      </c>
      <c r="E39" s="48"/>
      <c r="F39" s="93">
        <f t="shared" si="0"/>
        <v>361.9</v>
      </c>
    </row>
    <row r="40" spans="1:6" ht="27.75" customHeight="1" x14ac:dyDescent="0.25">
      <c r="A40" s="94" t="s">
        <v>210</v>
      </c>
      <c r="B40" s="290" t="s">
        <v>289</v>
      </c>
      <c r="C40" s="290"/>
      <c r="D40" s="95">
        <v>103.58</v>
      </c>
      <c r="E40" s="48"/>
      <c r="F40" s="93">
        <f t="shared" si="0"/>
        <v>103.58</v>
      </c>
    </row>
    <row r="41" spans="1:6" ht="15" x14ac:dyDescent="0.25">
      <c r="A41" s="96"/>
      <c r="B41" s="287" t="s">
        <v>278</v>
      </c>
      <c r="C41" s="287"/>
      <c r="D41" s="97">
        <f>SUM(D39:D40)</f>
        <v>465.47999999999996</v>
      </c>
      <c r="E41" s="48"/>
      <c r="F41" s="92">
        <f t="shared" si="0"/>
        <v>465.47999999999996</v>
      </c>
    </row>
    <row r="42" spans="1:6" ht="15.75" x14ac:dyDescent="0.25">
      <c r="A42" s="88" t="s">
        <v>22</v>
      </c>
      <c r="B42" s="287" t="s">
        <v>290</v>
      </c>
      <c r="C42" s="287"/>
      <c r="D42" s="98"/>
      <c r="E42" s="48"/>
      <c r="F42" s="123"/>
    </row>
    <row r="43" spans="1:6" ht="15" x14ac:dyDescent="0.25">
      <c r="A43" s="99"/>
      <c r="B43" s="294" t="s">
        <v>11</v>
      </c>
      <c r="C43" s="294"/>
      <c r="D43" s="100"/>
      <c r="E43" s="48"/>
      <c r="F43" s="123"/>
    </row>
    <row r="44" spans="1:6" ht="19.5" customHeight="1" x14ac:dyDescent="0.25">
      <c r="A44" s="84" t="s">
        <v>65</v>
      </c>
      <c r="B44" s="290" t="s">
        <v>291</v>
      </c>
      <c r="C44" s="290"/>
      <c r="D44" s="85">
        <v>247.6</v>
      </c>
      <c r="E44" s="85"/>
      <c r="F44" s="93">
        <f t="shared" si="0"/>
        <v>247.6</v>
      </c>
    </row>
    <row r="45" spans="1:6" ht="16.5" customHeight="1" x14ac:dyDescent="0.25">
      <c r="A45" s="84" t="s">
        <v>292</v>
      </c>
      <c r="B45" s="290" t="s">
        <v>293</v>
      </c>
      <c r="C45" s="290"/>
      <c r="D45" s="86">
        <v>539.79999999999995</v>
      </c>
      <c r="E45" s="85"/>
      <c r="F45" s="93">
        <f t="shared" si="0"/>
        <v>539.79999999999995</v>
      </c>
    </row>
    <row r="46" spans="1:6" ht="16.5" customHeight="1" x14ac:dyDescent="0.25">
      <c r="A46" s="84" t="s">
        <v>294</v>
      </c>
      <c r="B46" s="290" t="s">
        <v>295</v>
      </c>
      <c r="C46" s="290"/>
      <c r="D46" s="86">
        <v>1405</v>
      </c>
      <c r="E46" s="85">
        <v>200</v>
      </c>
      <c r="F46" s="93">
        <f t="shared" si="0"/>
        <v>1605</v>
      </c>
    </row>
    <row r="47" spans="1:6" ht="15" customHeight="1" x14ac:dyDescent="0.25">
      <c r="A47" s="84" t="s">
        <v>296</v>
      </c>
      <c r="B47" s="290" t="s">
        <v>297</v>
      </c>
      <c r="C47" s="290"/>
      <c r="D47" s="85">
        <v>9</v>
      </c>
      <c r="E47" s="85"/>
      <c r="F47" s="93">
        <f t="shared" si="0"/>
        <v>9</v>
      </c>
    </row>
    <row r="48" spans="1:6" ht="15" x14ac:dyDescent="0.25">
      <c r="A48" s="84" t="s">
        <v>298</v>
      </c>
      <c r="B48" s="290" t="s">
        <v>299</v>
      </c>
      <c r="C48" s="290"/>
      <c r="D48" s="144">
        <v>4.9000000000000004</v>
      </c>
      <c r="E48" s="48"/>
      <c r="F48" s="85">
        <f t="shared" si="0"/>
        <v>4.9000000000000004</v>
      </c>
    </row>
    <row r="49" spans="1:6" ht="15" customHeight="1" x14ac:dyDescent="0.25">
      <c r="A49" s="96"/>
      <c r="B49" s="287" t="s">
        <v>300</v>
      </c>
      <c r="C49" s="287"/>
      <c r="D49" s="101">
        <f>D44+D45+D46+D47+D48</f>
        <v>2206.3000000000002</v>
      </c>
      <c r="E49" s="89">
        <f>E44+E45+E46+E47+E48</f>
        <v>200</v>
      </c>
      <c r="F49" s="92">
        <f t="shared" si="0"/>
        <v>2406.3000000000002</v>
      </c>
    </row>
    <row r="50" spans="1:6" ht="17.25" customHeight="1" x14ac:dyDescent="0.25">
      <c r="A50" s="88" t="s">
        <v>90</v>
      </c>
      <c r="B50" s="287" t="s">
        <v>290</v>
      </c>
      <c r="C50" s="287"/>
      <c r="D50" s="98"/>
      <c r="E50" s="48"/>
      <c r="F50" s="123"/>
    </row>
    <row r="51" spans="1:6" ht="17.25" customHeight="1" x14ac:dyDescent="0.25">
      <c r="A51" s="55"/>
      <c r="B51" s="294" t="s">
        <v>301</v>
      </c>
      <c r="C51" s="294"/>
      <c r="D51" s="102"/>
      <c r="E51" s="48"/>
      <c r="F51" s="123"/>
    </row>
    <row r="52" spans="1:6" ht="15" x14ac:dyDescent="0.25">
      <c r="A52" s="84" t="s">
        <v>92</v>
      </c>
      <c r="B52" s="290" t="s">
        <v>302</v>
      </c>
      <c r="C52" s="290"/>
      <c r="D52" s="86">
        <v>417.9</v>
      </c>
      <c r="E52" s="48"/>
      <c r="F52" s="85">
        <f t="shared" si="0"/>
        <v>417.9</v>
      </c>
    </row>
    <row r="53" spans="1:6" ht="15" x14ac:dyDescent="0.25">
      <c r="A53" s="84"/>
      <c r="B53" s="287" t="s">
        <v>278</v>
      </c>
      <c r="C53" s="287"/>
      <c r="D53" s="104">
        <f>D49+D52</f>
        <v>2624.2000000000003</v>
      </c>
      <c r="E53" s="104">
        <f>E49+E52</f>
        <v>200</v>
      </c>
      <c r="F53" s="89">
        <f t="shared" si="0"/>
        <v>2824.2000000000003</v>
      </c>
    </row>
    <row r="54" spans="1:6" ht="29.25" customHeight="1" x14ac:dyDescent="0.25">
      <c r="A54" s="88" t="s">
        <v>93</v>
      </c>
      <c r="B54" s="287" t="s">
        <v>358</v>
      </c>
      <c r="C54" s="287"/>
      <c r="D54" s="89"/>
      <c r="E54" s="48"/>
      <c r="F54" s="85"/>
    </row>
    <row r="55" spans="1:6" ht="16.5" customHeight="1" x14ac:dyDescent="0.25">
      <c r="A55" s="88"/>
      <c r="B55" s="294" t="s">
        <v>11</v>
      </c>
      <c r="C55" s="294"/>
      <c r="D55" s="89"/>
      <c r="E55" s="48"/>
      <c r="F55" s="85"/>
    </row>
    <row r="56" spans="1:6" ht="30" customHeight="1" x14ac:dyDescent="0.25">
      <c r="A56" s="84" t="s">
        <v>94</v>
      </c>
      <c r="B56" s="290" t="s">
        <v>303</v>
      </c>
      <c r="C56" s="290"/>
      <c r="D56" s="86">
        <v>43.896000000000001</v>
      </c>
      <c r="E56" s="49"/>
      <c r="F56" s="85">
        <f t="shared" si="0"/>
        <v>43.896000000000001</v>
      </c>
    </row>
    <row r="57" spans="1:6" ht="15" customHeight="1" x14ac:dyDescent="0.25">
      <c r="A57" s="84" t="s">
        <v>95</v>
      </c>
      <c r="B57" s="290" t="s">
        <v>304</v>
      </c>
      <c r="C57" s="290"/>
      <c r="D57" s="86">
        <v>51.52</v>
      </c>
      <c r="E57" s="49"/>
      <c r="F57" s="85">
        <f t="shared" si="0"/>
        <v>51.52</v>
      </c>
    </row>
    <row r="58" spans="1:6" ht="15" x14ac:dyDescent="0.25">
      <c r="A58" s="84"/>
      <c r="B58" s="287" t="s">
        <v>278</v>
      </c>
      <c r="C58" s="287"/>
      <c r="D58" s="104">
        <f>D56+D57</f>
        <v>95.415999999999997</v>
      </c>
      <c r="E58" s="49"/>
      <c r="F58" s="89">
        <f t="shared" si="0"/>
        <v>95.415999999999997</v>
      </c>
    </row>
    <row r="59" spans="1:6" ht="17.25" customHeight="1" x14ac:dyDescent="0.2">
      <c r="A59" s="103"/>
      <c r="B59" s="287" t="s">
        <v>305</v>
      </c>
      <c r="C59" s="287"/>
      <c r="D59" s="104">
        <f>D58+D53+D41+D36+D30+D26</f>
        <v>4537.4369999999999</v>
      </c>
      <c r="E59" s="104">
        <f>E58+E53+E41+E36+E30+E26</f>
        <v>200</v>
      </c>
      <c r="F59" s="89">
        <f>F58+F53+F41+F36+F30+F26</f>
        <v>4737.4369999999999</v>
      </c>
    </row>
    <row r="60" spans="1:6" x14ac:dyDescent="0.2">
      <c r="B60" s="2"/>
      <c r="C60" s="1"/>
    </row>
    <row r="61" spans="1:6" x14ac:dyDescent="0.2">
      <c r="B61" s="2"/>
      <c r="C61" s="1"/>
    </row>
    <row r="63" spans="1:6" x14ac:dyDescent="0.2">
      <c r="C63" s="1"/>
    </row>
  </sheetData>
  <mergeCells count="51">
    <mergeCell ref="B56:C56"/>
    <mergeCell ref="B57:C57"/>
    <mergeCell ref="B58:C58"/>
    <mergeCell ref="B59:C59"/>
    <mergeCell ref="B39:C39"/>
    <mergeCell ref="B40:C40"/>
    <mergeCell ref="B41:C41"/>
    <mergeCell ref="B36:C36"/>
    <mergeCell ref="B55:C55"/>
    <mergeCell ref="B33:C33"/>
    <mergeCell ref="B34:C34"/>
    <mergeCell ref="B35:C35"/>
    <mergeCell ref="B37:C37"/>
    <mergeCell ref="B38:C38"/>
    <mergeCell ref="B29:C29"/>
    <mergeCell ref="B53:C53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2:C42"/>
    <mergeCell ref="B31:C31"/>
    <mergeCell ref="B32:C32"/>
    <mergeCell ref="B23:C23"/>
    <mergeCell ref="B25:C25"/>
    <mergeCell ref="B26:C26"/>
    <mergeCell ref="B27:C27"/>
    <mergeCell ref="B28:C28"/>
    <mergeCell ref="A8:F8"/>
    <mergeCell ref="B30:C30"/>
    <mergeCell ref="C1:E1"/>
    <mergeCell ref="B11:C11"/>
    <mergeCell ref="B12:C12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opLeftCell="A39" zoomScale="130" zoomScaleNormal="130" workbookViewId="0">
      <selection activeCell="C89" sqref="C89:D89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8" x14ac:dyDescent="0.2">
      <c r="C1" s="266" t="s">
        <v>192</v>
      </c>
      <c r="D1" s="266"/>
      <c r="E1" s="266"/>
    </row>
    <row r="2" spans="1:8" ht="15" x14ac:dyDescent="0.25">
      <c r="B2" s="32" t="s">
        <v>187</v>
      </c>
      <c r="C2" s="33"/>
    </row>
    <row r="3" spans="1:8" ht="12.75" customHeight="1" x14ac:dyDescent="0.25">
      <c r="A3" s="3"/>
      <c r="B3" s="32" t="s">
        <v>189</v>
      </c>
      <c r="C3" s="33"/>
    </row>
    <row r="4" spans="1:8" ht="15" x14ac:dyDescent="0.25">
      <c r="A4" s="3"/>
      <c r="B4" s="32" t="s">
        <v>188</v>
      </c>
      <c r="C4" s="33"/>
    </row>
    <row r="5" spans="1:8" ht="15" x14ac:dyDescent="0.25">
      <c r="A5" s="3"/>
      <c r="B5" s="32" t="s">
        <v>481</v>
      </c>
      <c r="C5" s="33"/>
    </row>
    <row r="6" spans="1:8" ht="15" x14ac:dyDescent="0.25">
      <c r="A6" s="3"/>
      <c r="B6" s="32" t="s">
        <v>372</v>
      </c>
      <c r="C6" s="33"/>
    </row>
    <row r="7" spans="1:8" ht="15.75" x14ac:dyDescent="0.25">
      <c r="A7" s="3"/>
      <c r="B7" s="3"/>
      <c r="C7" s="25"/>
    </row>
    <row r="8" spans="1:8" ht="18.75" customHeight="1" x14ac:dyDescent="0.3">
      <c r="A8" s="267" t="s">
        <v>373</v>
      </c>
      <c r="B8" s="267"/>
      <c r="C8" s="267"/>
      <c r="D8" s="267"/>
      <c r="E8" s="267"/>
      <c r="F8" s="3"/>
      <c r="G8" s="3"/>
      <c r="H8" s="3"/>
    </row>
    <row r="9" spans="1:8" ht="18.75" x14ac:dyDescent="0.3">
      <c r="A9" s="156"/>
      <c r="B9" s="295" t="s">
        <v>374</v>
      </c>
      <c r="C9" s="295"/>
      <c r="D9" s="295"/>
      <c r="E9" s="156"/>
      <c r="F9" s="3"/>
      <c r="G9" s="3"/>
      <c r="H9" s="3"/>
    </row>
    <row r="10" spans="1:8" ht="18.75" x14ac:dyDescent="0.3">
      <c r="A10" s="156"/>
      <c r="B10" s="156"/>
      <c r="C10" s="157"/>
      <c r="D10" s="156"/>
      <c r="E10" s="158" t="s">
        <v>161</v>
      </c>
      <c r="F10" s="3"/>
      <c r="G10" s="3"/>
      <c r="H10" s="3"/>
    </row>
    <row r="11" spans="1:8" ht="30.75" customHeight="1" x14ac:dyDescent="0.25">
      <c r="A11" s="159" t="s">
        <v>145</v>
      </c>
      <c r="B11" s="113" t="s">
        <v>375</v>
      </c>
      <c r="C11" s="154" t="s">
        <v>190</v>
      </c>
      <c r="D11" s="46" t="s">
        <v>193</v>
      </c>
      <c r="E11" s="46" t="s">
        <v>191</v>
      </c>
      <c r="F11" s="3"/>
      <c r="G11" s="3"/>
      <c r="H11" s="3"/>
    </row>
    <row r="12" spans="1:8" ht="15" customHeight="1" x14ac:dyDescent="0.2">
      <c r="A12" s="27">
        <v>1</v>
      </c>
      <c r="B12" s="27">
        <v>2</v>
      </c>
      <c r="C12" s="34">
        <v>3</v>
      </c>
      <c r="D12" s="160">
        <v>4</v>
      </c>
      <c r="E12" s="160">
        <v>5</v>
      </c>
      <c r="F12" s="3"/>
      <c r="G12" s="3"/>
      <c r="H12" s="3"/>
    </row>
    <row r="13" spans="1:8" ht="15" x14ac:dyDescent="0.25">
      <c r="A13" s="161">
        <v>1</v>
      </c>
      <c r="B13" s="162" t="s">
        <v>321</v>
      </c>
      <c r="C13" s="129">
        <f>C14+C15+C16</f>
        <v>468.64100000000002</v>
      </c>
      <c r="D13" s="129">
        <f>D14+D15+D16</f>
        <v>0</v>
      </c>
      <c r="E13" s="89">
        <f>E14+E15+E16</f>
        <v>468.64100000000002</v>
      </c>
      <c r="F13" s="115"/>
      <c r="G13" s="115"/>
      <c r="H13" s="115"/>
    </row>
    <row r="14" spans="1:8" ht="15" x14ac:dyDescent="0.25">
      <c r="A14" s="154"/>
      <c r="B14" s="163" t="s">
        <v>376</v>
      </c>
      <c r="C14" s="121">
        <v>429.661</v>
      </c>
      <c r="D14" s="85"/>
      <c r="E14" s="85">
        <f t="shared" ref="E14:E91" si="0">C14+D14</f>
        <v>429.661</v>
      </c>
      <c r="F14" s="115"/>
      <c r="G14" s="115"/>
      <c r="H14" s="115"/>
    </row>
    <row r="15" spans="1:8" ht="15" x14ac:dyDescent="0.25">
      <c r="A15" s="154"/>
      <c r="B15" s="163" t="s">
        <v>377</v>
      </c>
      <c r="C15" s="138">
        <v>13</v>
      </c>
      <c r="D15" s="145"/>
      <c r="E15" s="85">
        <f t="shared" si="0"/>
        <v>13</v>
      </c>
      <c r="F15" s="3"/>
      <c r="G15" s="3"/>
      <c r="H15" s="3"/>
    </row>
    <row r="16" spans="1:8" ht="15" x14ac:dyDescent="0.25">
      <c r="A16" s="154"/>
      <c r="B16" s="163" t="s">
        <v>378</v>
      </c>
      <c r="C16" s="138">
        <v>25.98</v>
      </c>
      <c r="D16" s="85"/>
      <c r="E16" s="85">
        <f t="shared" si="0"/>
        <v>25.98</v>
      </c>
      <c r="F16" s="3"/>
      <c r="G16" s="3"/>
      <c r="H16" s="3"/>
    </row>
    <row r="17" spans="1:8" ht="14.25" x14ac:dyDescent="0.2">
      <c r="A17" s="155">
        <v>2</v>
      </c>
      <c r="B17" s="164" t="s">
        <v>322</v>
      </c>
      <c r="C17" s="129">
        <f>C18+C19+C20</f>
        <v>528.45200000000011</v>
      </c>
      <c r="D17" s="129">
        <f t="shared" ref="D17:E17" si="1">D18+D19+D20</f>
        <v>0</v>
      </c>
      <c r="E17" s="165">
        <f t="shared" si="1"/>
        <v>528.45200000000011</v>
      </c>
      <c r="F17" s="3"/>
      <c r="G17" s="3"/>
      <c r="H17" s="3"/>
    </row>
    <row r="18" spans="1:8" ht="15" x14ac:dyDescent="0.25">
      <c r="A18" s="154"/>
      <c r="B18" s="163" t="s">
        <v>376</v>
      </c>
      <c r="C18" s="121">
        <v>522.36400000000003</v>
      </c>
      <c r="D18" s="85"/>
      <c r="E18" s="85">
        <f t="shared" si="0"/>
        <v>522.36400000000003</v>
      </c>
      <c r="F18" s="3"/>
      <c r="G18" s="3"/>
      <c r="H18" s="3"/>
    </row>
    <row r="19" spans="1:8" ht="15" x14ac:dyDescent="0.25">
      <c r="A19" s="154"/>
      <c r="B19" s="163" t="s">
        <v>379</v>
      </c>
      <c r="C19" s="138">
        <v>5.7</v>
      </c>
      <c r="D19" s="145"/>
      <c r="E19" s="85">
        <f t="shared" si="0"/>
        <v>5.7</v>
      </c>
      <c r="F19" s="3"/>
      <c r="G19" s="3"/>
      <c r="H19" s="3"/>
    </row>
    <row r="20" spans="1:8" ht="15" x14ac:dyDescent="0.25">
      <c r="A20" s="154"/>
      <c r="B20" s="163" t="s">
        <v>378</v>
      </c>
      <c r="C20" s="138">
        <v>0.38800000000000001</v>
      </c>
      <c r="D20" s="139"/>
      <c r="E20" s="85">
        <f t="shared" si="0"/>
        <v>0.38800000000000001</v>
      </c>
      <c r="F20" s="3"/>
      <c r="G20" s="3"/>
      <c r="H20" s="3"/>
    </row>
    <row r="21" spans="1:8" ht="14.25" x14ac:dyDescent="0.2">
      <c r="A21" s="161">
        <v>3</v>
      </c>
      <c r="B21" s="164" t="s">
        <v>323</v>
      </c>
      <c r="C21" s="129">
        <f>C22+C23+C24</f>
        <v>877.44999999999993</v>
      </c>
      <c r="D21" s="129">
        <f>D22+D23+D24</f>
        <v>0</v>
      </c>
      <c r="E21" s="89">
        <f>E22+E23+E24</f>
        <v>877.44999999999993</v>
      </c>
      <c r="F21" s="3"/>
      <c r="G21" s="3"/>
      <c r="H21" s="3"/>
    </row>
    <row r="22" spans="1:8" ht="15" x14ac:dyDescent="0.25">
      <c r="A22" s="154"/>
      <c r="B22" s="163" t="s">
        <v>376</v>
      </c>
      <c r="C22" s="121">
        <v>759.54</v>
      </c>
      <c r="D22" s="85"/>
      <c r="E22" s="85">
        <f t="shared" si="0"/>
        <v>759.54</v>
      </c>
      <c r="F22" s="3"/>
      <c r="G22" s="3"/>
      <c r="H22" s="3"/>
    </row>
    <row r="23" spans="1:8" ht="15" x14ac:dyDescent="0.25">
      <c r="A23" s="154"/>
      <c r="B23" s="163" t="s">
        <v>377</v>
      </c>
      <c r="C23" s="138">
        <v>89.1</v>
      </c>
      <c r="D23" s="85"/>
      <c r="E23" s="85">
        <f t="shared" si="0"/>
        <v>89.1</v>
      </c>
      <c r="F23" s="3"/>
      <c r="G23" s="3"/>
      <c r="H23" s="3"/>
    </row>
    <row r="24" spans="1:8" ht="15" x14ac:dyDescent="0.25">
      <c r="A24" s="154"/>
      <c r="B24" s="163" t="s">
        <v>378</v>
      </c>
      <c r="C24" s="138">
        <v>28.81</v>
      </c>
      <c r="D24" s="85"/>
      <c r="E24" s="85">
        <f t="shared" si="0"/>
        <v>28.81</v>
      </c>
      <c r="F24" s="3"/>
      <c r="G24" s="3"/>
      <c r="H24" s="3"/>
    </row>
    <row r="25" spans="1:8" ht="14.25" x14ac:dyDescent="0.2">
      <c r="A25" s="161">
        <v>4</v>
      </c>
      <c r="B25" s="164" t="s">
        <v>308</v>
      </c>
      <c r="C25" s="129">
        <f>C26+C27+C28</f>
        <v>862.44200000000001</v>
      </c>
      <c r="D25" s="129">
        <f>D26+D27+D28</f>
        <v>0</v>
      </c>
      <c r="E25" s="165">
        <f>E26+E27+E28</f>
        <v>862.44200000000001</v>
      </c>
      <c r="F25" s="3"/>
      <c r="G25" s="3"/>
      <c r="H25" s="3"/>
    </row>
    <row r="26" spans="1:8" ht="15" x14ac:dyDescent="0.25">
      <c r="A26" s="154"/>
      <c r="B26" s="163" t="s">
        <v>376</v>
      </c>
      <c r="C26" s="121">
        <v>811.11</v>
      </c>
      <c r="D26" s="85"/>
      <c r="E26" s="85">
        <f t="shared" si="0"/>
        <v>811.11</v>
      </c>
      <c r="F26" s="3"/>
      <c r="G26" s="3"/>
      <c r="H26" s="3"/>
    </row>
    <row r="27" spans="1:8" ht="15" x14ac:dyDescent="0.25">
      <c r="A27" s="154"/>
      <c r="B27" s="163" t="s">
        <v>377</v>
      </c>
      <c r="C27" s="138">
        <v>50</v>
      </c>
      <c r="D27" s="145"/>
      <c r="E27" s="85">
        <f>C27+D27</f>
        <v>50</v>
      </c>
      <c r="F27" s="3"/>
      <c r="G27" s="3"/>
      <c r="H27" s="3"/>
    </row>
    <row r="28" spans="1:8" ht="15" x14ac:dyDescent="0.25">
      <c r="A28" s="184"/>
      <c r="B28" s="186" t="s">
        <v>378</v>
      </c>
      <c r="C28" s="138">
        <v>1.3320000000000001</v>
      </c>
      <c r="D28" s="139"/>
      <c r="E28" s="85">
        <f>C28+D28</f>
        <v>1.3320000000000001</v>
      </c>
      <c r="F28" s="3"/>
      <c r="G28" s="3"/>
      <c r="H28" s="3"/>
    </row>
    <row r="29" spans="1:8" ht="14.25" x14ac:dyDescent="0.2">
      <c r="A29" s="161">
        <v>5</v>
      </c>
      <c r="B29" s="164" t="s">
        <v>310</v>
      </c>
      <c r="C29" s="129">
        <f>C30+C31+C32</f>
        <v>879.78899999999999</v>
      </c>
      <c r="D29" s="129">
        <f>D30+D31+D32</f>
        <v>0</v>
      </c>
      <c r="E29" s="89">
        <f t="shared" si="0"/>
        <v>879.78899999999999</v>
      </c>
      <c r="F29" s="3"/>
      <c r="G29" s="3"/>
      <c r="H29" s="3"/>
    </row>
    <row r="30" spans="1:8" ht="15" x14ac:dyDescent="0.25">
      <c r="A30" s="154"/>
      <c r="B30" s="186" t="s">
        <v>376</v>
      </c>
      <c r="C30" s="121">
        <v>828.99599999999998</v>
      </c>
      <c r="D30" s="85"/>
      <c r="E30" s="85">
        <f t="shared" si="0"/>
        <v>828.99599999999998</v>
      </c>
      <c r="F30" s="3"/>
      <c r="G30" s="3"/>
      <c r="H30" s="3"/>
    </row>
    <row r="31" spans="1:8" ht="15" x14ac:dyDescent="0.25">
      <c r="A31" s="154"/>
      <c r="B31" s="186" t="s">
        <v>377</v>
      </c>
      <c r="C31" s="138">
        <v>50</v>
      </c>
      <c r="D31" s="145"/>
      <c r="E31" s="85">
        <f t="shared" si="0"/>
        <v>50</v>
      </c>
      <c r="F31" s="3"/>
      <c r="G31" s="3"/>
      <c r="H31" s="3"/>
    </row>
    <row r="32" spans="1:8" ht="15" x14ac:dyDescent="0.25">
      <c r="A32" s="184"/>
      <c r="B32" s="186" t="s">
        <v>378</v>
      </c>
      <c r="C32" s="138">
        <v>0.79300000000000004</v>
      </c>
      <c r="D32" s="139"/>
      <c r="E32" s="85">
        <f t="shared" si="0"/>
        <v>0.79300000000000004</v>
      </c>
      <c r="F32" s="3"/>
      <c r="G32" s="3"/>
      <c r="H32" s="3"/>
    </row>
    <row r="33" spans="1:8" ht="14.25" x14ac:dyDescent="0.2">
      <c r="A33" s="161">
        <v>6</v>
      </c>
      <c r="B33" s="164" t="s">
        <v>311</v>
      </c>
      <c r="C33" s="129">
        <f>C34+C35+C36</f>
        <v>484.11</v>
      </c>
      <c r="D33" s="129">
        <f>D34+D35+D36</f>
        <v>0</v>
      </c>
      <c r="E33" s="165">
        <f>E34+E35+E36</f>
        <v>484.11</v>
      </c>
      <c r="F33" s="3"/>
      <c r="G33" s="3"/>
      <c r="H33" s="3"/>
    </row>
    <row r="34" spans="1:8" ht="15" x14ac:dyDescent="0.25">
      <c r="A34" s="154"/>
      <c r="B34" s="163" t="s">
        <v>376</v>
      </c>
      <c r="C34" s="121">
        <v>458.78399999999999</v>
      </c>
      <c r="D34" s="85"/>
      <c r="E34" s="85">
        <f t="shared" si="0"/>
        <v>458.78399999999999</v>
      </c>
      <c r="F34" s="3"/>
      <c r="G34" s="3"/>
      <c r="H34" s="3"/>
    </row>
    <row r="35" spans="1:8" ht="15" x14ac:dyDescent="0.25">
      <c r="A35" s="154"/>
      <c r="B35" s="163" t="s">
        <v>377</v>
      </c>
      <c r="C35" s="138">
        <v>25</v>
      </c>
      <c r="D35" s="145"/>
      <c r="E35" s="85">
        <f t="shared" si="0"/>
        <v>25</v>
      </c>
      <c r="F35" s="3"/>
      <c r="G35" s="3"/>
      <c r="H35" s="3"/>
    </row>
    <row r="36" spans="1:8" ht="15" x14ac:dyDescent="0.25">
      <c r="A36" s="184"/>
      <c r="B36" s="186" t="s">
        <v>378</v>
      </c>
      <c r="C36" s="138">
        <v>0.32600000000000001</v>
      </c>
      <c r="D36" s="85"/>
      <c r="E36" s="85">
        <f t="shared" si="0"/>
        <v>0.32600000000000001</v>
      </c>
      <c r="F36" s="3"/>
      <c r="G36" s="3"/>
      <c r="H36" s="3"/>
    </row>
    <row r="37" spans="1:8" ht="14.25" x14ac:dyDescent="0.2">
      <c r="A37" s="161">
        <v>7</v>
      </c>
      <c r="B37" s="164" t="s">
        <v>309</v>
      </c>
      <c r="C37" s="129">
        <f>C38+C39+C40</f>
        <v>562.54899999999998</v>
      </c>
      <c r="D37" s="129">
        <f t="shared" ref="D37:E37" si="2">D38+D39+D40</f>
        <v>0</v>
      </c>
      <c r="E37" s="165">
        <f t="shared" si="2"/>
        <v>562.54899999999998</v>
      </c>
      <c r="F37" s="3"/>
      <c r="G37" s="3"/>
      <c r="H37" s="3"/>
    </row>
    <row r="38" spans="1:8" ht="15" x14ac:dyDescent="0.25">
      <c r="A38" s="154"/>
      <c r="B38" s="163" t="s">
        <v>376</v>
      </c>
      <c r="C38" s="121">
        <v>530.13099999999997</v>
      </c>
      <c r="D38" s="85"/>
      <c r="E38" s="85">
        <f t="shared" si="0"/>
        <v>530.13099999999997</v>
      </c>
      <c r="F38" s="3"/>
      <c r="G38" s="3"/>
      <c r="H38" s="3"/>
    </row>
    <row r="39" spans="1:8" ht="15" x14ac:dyDescent="0.25">
      <c r="A39" s="154"/>
      <c r="B39" s="163" t="s">
        <v>377</v>
      </c>
      <c r="C39" s="138">
        <v>32</v>
      </c>
      <c r="D39" s="145"/>
      <c r="E39" s="85">
        <f t="shared" si="0"/>
        <v>32</v>
      </c>
    </row>
    <row r="40" spans="1:8" ht="15" x14ac:dyDescent="0.25">
      <c r="A40" s="184"/>
      <c r="B40" s="186" t="s">
        <v>378</v>
      </c>
      <c r="C40" s="138">
        <v>0.41799999999999998</v>
      </c>
      <c r="D40" s="85"/>
      <c r="E40" s="85">
        <f t="shared" si="0"/>
        <v>0.41799999999999998</v>
      </c>
    </row>
    <row r="41" spans="1:8" ht="14.25" x14ac:dyDescent="0.2">
      <c r="A41" s="161">
        <v>8</v>
      </c>
      <c r="B41" s="164" t="s">
        <v>324</v>
      </c>
      <c r="C41" s="129">
        <f>C42+C43+C44</f>
        <v>408.78199999999998</v>
      </c>
      <c r="D41" s="129">
        <f>D42+D43+D44</f>
        <v>0</v>
      </c>
      <c r="E41" s="89">
        <f t="shared" si="0"/>
        <v>408.78199999999998</v>
      </c>
    </row>
    <row r="42" spans="1:8" ht="15" x14ac:dyDescent="0.25">
      <c r="A42" s="154"/>
      <c r="B42" s="163" t="s">
        <v>376</v>
      </c>
      <c r="C42" s="121">
        <v>387.20299999999997</v>
      </c>
      <c r="D42" s="85"/>
      <c r="E42" s="85">
        <f t="shared" si="0"/>
        <v>387.20299999999997</v>
      </c>
      <c r="F42" s="187"/>
    </row>
    <row r="43" spans="1:8" ht="15" x14ac:dyDescent="0.25">
      <c r="A43" s="154"/>
      <c r="B43" s="163" t="s">
        <v>377</v>
      </c>
      <c r="C43" s="138">
        <v>20.8</v>
      </c>
      <c r="D43" s="145"/>
      <c r="E43" s="85">
        <f t="shared" si="0"/>
        <v>20.8</v>
      </c>
    </row>
    <row r="44" spans="1:8" ht="15" x14ac:dyDescent="0.25">
      <c r="A44" s="184"/>
      <c r="B44" s="186" t="s">
        <v>378</v>
      </c>
      <c r="C44" s="138">
        <v>0.77900000000000003</v>
      </c>
      <c r="D44" s="139"/>
      <c r="E44" s="85">
        <f t="shared" si="0"/>
        <v>0.77900000000000003</v>
      </c>
    </row>
    <row r="45" spans="1:8" ht="28.5" x14ac:dyDescent="0.2">
      <c r="A45" s="161">
        <v>9</v>
      </c>
      <c r="B45" s="164" t="s">
        <v>380</v>
      </c>
      <c r="C45" s="129">
        <f>C46+C47+C48</f>
        <v>504.04400000000004</v>
      </c>
      <c r="D45" s="129">
        <f>D46+D47+D48</f>
        <v>0</v>
      </c>
      <c r="E45" s="89">
        <f t="shared" si="0"/>
        <v>504.04400000000004</v>
      </c>
    </row>
    <row r="46" spans="1:8" ht="15" x14ac:dyDescent="0.25">
      <c r="A46" s="154"/>
      <c r="B46" s="186" t="s">
        <v>376</v>
      </c>
      <c r="C46" s="121">
        <v>483.50900000000001</v>
      </c>
      <c r="D46" s="85"/>
      <c r="E46" s="85">
        <f t="shared" si="0"/>
        <v>483.50900000000001</v>
      </c>
      <c r="F46" s="196"/>
    </row>
    <row r="47" spans="1:8" ht="15" x14ac:dyDescent="0.25">
      <c r="A47" s="154"/>
      <c r="B47" s="186" t="s">
        <v>377</v>
      </c>
      <c r="C47" s="138">
        <v>20</v>
      </c>
      <c r="D47" s="145"/>
      <c r="E47" s="85">
        <f t="shared" si="0"/>
        <v>20</v>
      </c>
    </row>
    <row r="48" spans="1:8" ht="15" x14ac:dyDescent="0.25">
      <c r="A48" s="184"/>
      <c r="B48" s="186" t="s">
        <v>378</v>
      </c>
      <c r="C48" s="138">
        <v>0.53500000000000003</v>
      </c>
      <c r="D48" s="85"/>
      <c r="E48" s="85">
        <f t="shared" si="0"/>
        <v>0.53500000000000003</v>
      </c>
    </row>
    <row r="49" spans="1:6" ht="14.25" x14ac:dyDescent="0.2">
      <c r="A49" s="161">
        <v>10</v>
      </c>
      <c r="B49" s="164" t="s">
        <v>312</v>
      </c>
      <c r="C49" s="129">
        <f>C50+C51+C52</f>
        <v>295.89000000000004</v>
      </c>
      <c r="D49" s="129">
        <f>D50+D51+D52</f>
        <v>0</v>
      </c>
      <c r="E49" s="89">
        <f t="shared" si="0"/>
        <v>295.89000000000004</v>
      </c>
    </row>
    <row r="50" spans="1:6" ht="15" x14ac:dyDescent="0.25">
      <c r="A50" s="154"/>
      <c r="B50" s="163" t="s">
        <v>376</v>
      </c>
      <c r="C50" s="121">
        <v>270.62900000000002</v>
      </c>
      <c r="D50" s="85"/>
      <c r="E50" s="85">
        <f t="shared" si="0"/>
        <v>270.62900000000002</v>
      </c>
      <c r="F50" s="187"/>
    </row>
    <row r="51" spans="1:6" ht="15" x14ac:dyDescent="0.25">
      <c r="A51" s="154"/>
      <c r="B51" s="163" t="s">
        <v>377</v>
      </c>
      <c r="C51" s="138">
        <v>25</v>
      </c>
      <c r="D51" s="145"/>
      <c r="E51" s="85">
        <f t="shared" si="0"/>
        <v>25</v>
      </c>
    </row>
    <row r="52" spans="1:6" ht="15" x14ac:dyDescent="0.25">
      <c r="A52" s="184"/>
      <c r="B52" s="186" t="s">
        <v>378</v>
      </c>
      <c r="C52" s="138">
        <v>0.26100000000000001</v>
      </c>
      <c r="D52" s="139"/>
      <c r="E52" s="85">
        <f t="shared" si="0"/>
        <v>0.26100000000000001</v>
      </c>
    </row>
    <row r="53" spans="1:6" ht="14.25" x14ac:dyDescent="0.2">
      <c r="A53" s="161">
        <v>11</v>
      </c>
      <c r="B53" s="164" t="s">
        <v>325</v>
      </c>
      <c r="C53" s="129">
        <f>C54+C55+C56</f>
        <v>799.22400000000005</v>
      </c>
      <c r="D53" s="129">
        <f t="shared" ref="D53:E53" si="3">D54+D55+D56</f>
        <v>0</v>
      </c>
      <c r="E53" s="165">
        <f t="shared" si="3"/>
        <v>799.22400000000005</v>
      </c>
    </row>
    <row r="54" spans="1:6" ht="15" x14ac:dyDescent="0.25">
      <c r="A54" s="154"/>
      <c r="B54" s="163" t="s">
        <v>376</v>
      </c>
      <c r="C54" s="121">
        <v>697.75599999999997</v>
      </c>
      <c r="D54" s="85"/>
      <c r="E54" s="85">
        <f t="shared" si="0"/>
        <v>697.75599999999997</v>
      </c>
      <c r="F54" s="187"/>
    </row>
    <row r="55" spans="1:6" ht="15" x14ac:dyDescent="0.25">
      <c r="A55" s="154"/>
      <c r="B55" s="163" t="s">
        <v>377</v>
      </c>
      <c r="C55" s="138">
        <v>98.1</v>
      </c>
      <c r="D55" s="145"/>
      <c r="E55" s="85">
        <f t="shared" si="0"/>
        <v>98.1</v>
      </c>
    </row>
    <row r="56" spans="1:6" ht="15" x14ac:dyDescent="0.25">
      <c r="A56" s="154"/>
      <c r="B56" s="163" t="s">
        <v>378</v>
      </c>
      <c r="C56" s="138">
        <v>3.3679999999999999</v>
      </c>
      <c r="D56" s="85"/>
      <c r="E56" s="85">
        <f t="shared" si="0"/>
        <v>3.3679999999999999</v>
      </c>
    </row>
    <row r="57" spans="1:6" ht="14.25" x14ac:dyDescent="0.2">
      <c r="A57" s="161">
        <v>12</v>
      </c>
      <c r="B57" s="164" t="s">
        <v>381</v>
      </c>
      <c r="C57" s="129">
        <f>C58+C59+C60</f>
        <v>548.31499999999994</v>
      </c>
      <c r="D57" s="129">
        <f>D58+D59+D60</f>
        <v>8.8000000000000007</v>
      </c>
      <c r="E57" s="89">
        <f t="shared" si="0"/>
        <v>557.1149999999999</v>
      </c>
    </row>
    <row r="58" spans="1:6" ht="15" x14ac:dyDescent="0.25">
      <c r="A58" s="154"/>
      <c r="B58" s="163" t="s">
        <v>376</v>
      </c>
      <c r="C58" s="121">
        <v>486.94400000000002</v>
      </c>
      <c r="D58" s="85"/>
      <c r="E58" s="85">
        <f t="shared" si="0"/>
        <v>486.94400000000002</v>
      </c>
      <c r="F58" s="187"/>
    </row>
    <row r="59" spans="1:6" ht="15" x14ac:dyDescent="0.25">
      <c r="A59" s="154"/>
      <c r="B59" s="163" t="s">
        <v>377</v>
      </c>
      <c r="C59" s="138">
        <v>60</v>
      </c>
      <c r="D59" s="85">
        <v>8.8000000000000007</v>
      </c>
      <c r="E59" s="85">
        <f t="shared" si="0"/>
        <v>68.8</v>
      </c>
    </row>
    <row r="60" spans="1:6" ht="15" x14ac:dyDescent="0.25">
      <c r="A60" s="184"/>
      <c r="B60" s="186" t="s">
        <v>378</v>
      </c>
      <c r="C60" s="138">
        <v>1.371</v>
      </c>
      <c r="D60" s="139"/>
      <c r="E60" s="85">
        <f t="shared" si="0"/>
        <v>1.371</v>
      </c>
    </row>
    <row r="61" spans="1:6" ht="14.25" x14ac:dyDescent="0.2">
      <c r="A61" s="161">
        <v>13</v>
      </c>
      <c r="B61" s="164" t="s">
        <v>326</v>
      </c>
      <c r="C61" s="129">
        <f>C62+C63+C64</f>
        <v>1007.13</v>
      </c>
      <c r="D61" s="129">
        <f>D62+D63+D64</f>
        <v>0</v>
      </c>
      <c r="E61" s="89">
        <f>E62+E63+E64</f>
        <v>1007.13</v>
      </c>
    </row>
    <row r="62" spans="1:6" ht="15" x14ac:dyDescent="0.25">
      <c r="A62" s="154"/>
      <c r="B62" s="186" t="s">
        <v>376</v>
      </c>
      <c r="C62" s="121">
        <v>883.88699999999994</v>
      </c>
      <c r="D62" s="85"/>
      <c r="E62" s="85">
        <f t="shared" si="0"/>
        <v>883.88699999999994</v>
      </c>
      <c r="F62" s="187"/>
    </row>
    <row r="63" spans="1:6" ht="15" x14ac:dyDescent="0.25">
      <c r="A63" s="154"/>
      <c r="B63" s="186" t="s">
        <v>377</v>
      </c>
      <c r="C63" s="138">
        <v>90</v>
      </c>
      <c r="D63" s="145"/>
      <c r="E63" s="85">
        <f t="shared" si="0"/>
        <v>90</v>
      </c>
    </row>
    <row r="64" spans="1:6" ht="15" x14ac:dyDescent="0.25">
      <c r="A64" s="154"/>
      <c r="B64" s="186" t="s">
        <v>378</v>
      </c>
      <c r="C64" s="138">
        <v>33.243000000000002</v>
      </c>
      <c r="D64" s="85"/>
      <c r="E64" s="85">
        <f t="shared" si="0"/>
        <v>33.243000000000002</v>
      </c>
    </row>
    <row r="65" spans="1:6" ht="14.25" x14ac:dyDescent="0.2">
      <c r="A65" s="161">
        <v>14</v>
      </c>
      <c r="B65" s="164" t="s">
        <v>382</v>
      </c>
      <c r="C65" s="129">
        <f>C66+C67+C68</f>
        <v>859.26100000000008</v>
      </c>
      <c r="D65" s="129">
        <f t="shared" ref="D65:E65" si="4">D66+D67+D68</f>
        <v>0</v>
      </c>
      <c r="E65" s="165">
        <f t="shared" si="4"/>
        <v>859.26100000000008</v>
      </c>
    </row>
    <row r="66" spans="1:6" ht="15" x14ac:dyDescent="0.25">
      <c r="A66" s="154"/>
      <c r="B66" s="186" t="s">
        <v>376</v>
      </c>
      <c r="C66" s="121">
        <v>741.66600000000005</v>
      </c>
      <c r="D66" s="85"/>
      <c r="E66" s="85">
        <f t="shared" si="0"/>
        <v>741.66600000000005</v>
      </c>
      <c r="F66" s="196"/>
    </row>
    <row r="67" spans="1:6" ht="15" x14ac:dyDescent="0.25">
      <c r="A67" s="154"/>
      <c r="B67" s="186" t="s">
        <v>377</v>
      </c>
      <c r="C67" s="138">
        <v>113.5</v>
      </c>
      <c r="D67" s="145"/>
      <c r="E67" s="85">
        <f t="shared" si="0"/>
        <v>113.5</v>
      </c>
    </row>
    <row r="68" spans="1:6" ht="15" x14ac:dyDescent="0.25">
      <c r="A68" s="154"/>
      <c r="B68" s="186" t="s">
        <v>378</v>
      </c>
      <c r="C68" s="138">
        <v>4.0949999999999998</v>
      </c>
      <c r="D68" s="85"/>
      <c r="E68" s="85">
        <f t="shared" si="0"/>
        <v>4.0949999999999998</v>
      </c>
    </row>
    <row r="69" spans="1:6" ht="14.25" x14ac:dyDescent="0.2">
      <c r="A69" s="161">
        <v>15</v>
      </c>
      <c r="B69" s="164" t="s">
        <v>383</v>
      </c>
      <c r="C69" s="129">
        <f>C70+C71+C72</f>
        <v>777.78</v>
      </c>
      <c r="D69" s="129">
        <f t="shared" ref="D69:E69" si="5">D70+D71+D72</f>
        <v>0</v>
      </c>
      <c r="E69" s="165">
        <f t="shared" si="5"/>
        <v>777.78</v>
      </c>
    </row>
    <row r="70" spans="1:6" ht="15" x14ac:dyDescent="0.25">
      <c r="A70" s="154"/>
      <c r="B70" s="163" t="s">
        <v>376</v>
      </c>
      <c r="C70" s="121">
        <v>658.39599999999996</v>
      </c>
      <c r="D70" s="85"/>
      <c r="E70" s="85">
        <f t="shared" si="0"/>
        <v>658.39599999999996</v>
      </c>
      <c r="F70" s="196"/>
    </row>
    <row r="71" spans="1:6" ht="15" x14ac:dyDescent="0.25">
      <c r="A71" s="154"/>
      <c r="B71" s="163" t="s">
        <v>377</v>
      </c>
      <c r="C71" s="138">
        <v>115</v>
      </c>
      <c r="D71" s="145"/>
      <c r="E71" s="85">
        <f t="shared" si="0"/>
        <v>115</v>
      </c>
    </row>
    <row r="72" spans="1:6" ht="15" x14ac:dyDescent="0.25">
      <c r="A72" s="154"/>
      <c r="B72" s="186" t="s">
        <v>378</v>
      </c>
      <c r="C72" s="138">
        <v>4.3840000000000003</v>
      </c>
      <c r="D72" s="85"/>
      <c r="E72" s="85">
        <f t="shared" si="0"/>
        <v>4.3840000000000003</v>
      </c>
    </row>
    <row r="73" spans="1:6" ht="14.25" x14ac:dyDescent="0.2">
      <c r="A73" s="161">
        <v>16</v>
      </c>
      <c r="B73" s="164" t="s">
        <v>316</v>
      </c>
      <c r="C73" s="129">
        <f>C74+C75+C76</f>
        <v>1277.3349999999998</v>
      </c>
      <c r="D73" s="129">
        <f>D74+D75+D76</f>
        <v>0</v>
      </c>
      <c r="E73" s="89">
        <f t="shared" si="0"/>
        <v>1277.3349999999998</v>
      </c>
    </row>
    <row r="74" spans="1:6" ht="15" x14ac:dyDescent="0.25">
      <c r="A74" s="154"/>
      <c r="B74" s="186" t="s">
        <v>376</v>
      </c>
      <c r="C74" s="121">
        <v>1175.5129999999999</v>
      </c>
      <c r="D74" s="85"/>
      <c r="E74" s="85">
        <f t="shared" si="0"/>
        <v>1175.5129999999999</v>
      </c>
      <c r="F74" s="187"/>
    </row>
    <row r="75" spans="1:6" ht="15" x14ac:dyDescent="0.25">
      <c r="A75" s="154"/>
      <c r="B75" s="186" t="s">
        <v>377</v>
      </c>
      <c r="C75" s="138">
        <v>85</v>
      </c>
      <c r="D75" s="145"/>
      <c r="E75" s="85">
        <f t="shared" si="0"/>
        <v>85</v>
      </c>
    </row>
    <row r="76" spans="1:6" ht="15" x14ac:dyDescent="0.25">
      <c r="A76" s="184"/>
      <c r="B76" s="186" t="s">
        <v>378</v>
      </c>
      <c r="C76" s="138">
        <v>16.821999999999999</v>
      </c>
      <c r="D76" s="85"/>
      <c r="E76" s="85">
        <f t="shared" si="0"/>
        <v>16.821999999999999</v>
      </c>
    </row>
    <row r="77" spans="1:6" ht="14.25" x14ac:dyDescent="0.2">
      <c r="A77" s="161">
        <v>17</v>
      </c>
      <c r="B77" s="164" t="s">
        <v>317</v>
      </c>
      <c r="C77" s="129">
        <f>C78+C79+C80</f>
        <v>400.89400000000001</v>
      </c>
      <c r="D77" s="129">
        <f>D78+D79+D80</f>
        <v>0</v>
      </c>
      <c r="E77" s="89">
        <f t="shared" si="0"/>
        <v>400.89400000000001</v>
      </c>
    </row>
    <row r="78" spans="1:6" ht="15" x14ac:dyDescent="0.25">
      <c r="A78" s="154"/>
      <c r="B78" s="186" t="s">
        <v>376</v>
      </c>
      <c r="C78" s="121">
        <v>375.70600000000002</v>
      </c>
      <c r="D78" s="85"/>
      <c r="E78" s="85">
        <f t="shared" si="0"/>
        <v>375.70600000000002</v>
      </c>
      <c r="F78" s="187"/>
    </row>
    <row r="79" spans="1:6" ht="15" x14ac:dyDescent="0.25">
      <c r="A79" s="154"/>
      <c r="B79" s="186" t="s">
        <v>377</v>
      </c>
      <c r="C79" s="138">
        <v>20.5</v>
      </c>
      <c r="D79" s="145"/>
      <c r="E79" s="85">
        <f t="shared" si="0"/>
        <v>20.5</v>
      </c>
    </row>
    <row r="80" spans="1:6" ht="15" x14ac:dyDescent="0.25">
      <c r="A80" s="184"/>
      <c r="B80" s="186" t="s">
        <v>378</v>
      </c>
      <c r="C80" s="138">
        <v>4.6879999999999997</v>
      </c>
      <c r="D80" s="85"/>
      <c r="E80" s="85">
        <f t="shared" si="0"/>
        <v>4.6879999999999997</v>
      </c>
    </row>
    <row r="81" spans="1:8" ht="28.5" x14ac:dyDescent="0.2">
      <c r="A81" s="166">
        <v>18</v>
      </c>
      <c r="B81" s="164" t="s">
        <v>384</v>
      </c>
      <c r="C81" s="167">
        <f>C82+C83+C84</f>
        <v>1576.7239999999999</v>
      </c>
      <c r="D81" s="167">
        <f>D82+D83+D84</f>
        <v>0</v>
      </c>
      <c r="E81" s="89">
        <f t="shared" si="0"/>
        <v>1576.7239999999999</v>
      </c>
    </row>
    <row r="82" spans="1:8" ht="15" x14ac:dyDescent="0.25">
      <c r="A82" s="154"/>
      <c r="B82" s="186" t="s">
        <v>376</v>
      </c>
      <c r="C82" s="121">
        <v>1223.27</v>
      </c>
      <c r="D82" s="85"/>
      <c r="E82" s="85">
        <f t="shared" si="0"/>
        <v>1223.27</v>
      </c>
      <c r="F82" s="187"/>
      <c r="G82" s="192"/>
      <c r="H82" s="187"/>
    </row>
    <row r="83" spans="1:8" ht="15" x14ac:dyDescent="0.25">
      <c r="A83" s="154"/>
      <c r="B83" s="186" t="s">
        <v>377</v>
      </c>
      <c r="C83" s="138">
        <v>347.5</v>
      </c>
      <c r="D83" s="145"/>
      <c r="E83" s="85">
        <f t="shared" si="0"/>
        <v>347.5</v>
      </c>
    </row>
    <row r="84" spans="1:8" ht="15" x14ac:dyDescent="0.25">
      <c r="A84" s="184"/>
      <c r="B84" s="186" t="s">
        <v>378</v>
      </c>
      <c r="C84" s="138">
        <v>5.9539999999999997</v>
      </c>
      <c r="D84" s="85"/>
      <c r="E84" s="85">
        <f t="shared" si="0"/>
        <v>5.9539999999999997</v>
      </c>
    </row>
    <row r="85" spans="1:8" ht="14.25" x14ac:dyDescent="0.2">
      <c r="A85" s="161">
        <v>19</v>
      </c>
      <c r="B85" s="164" t="s">
        <v>327</v>
      </c>
      <c r="C85" s="129">
        <f>C86+C87+C88</f>
        <v>696.11900000000003</v>
      </c>
      <c r="D85" s="129">
        <f>D86+D87+D88</f>
        <v>0</v>
      </c>
      <c r="E85" s="89">
        <f t="shared" si="0"/>
        <v>696.11900000000003</v>
      </c>
    </row>
    <row r="86" spans="1:8" ht="15" x14ac:dyDescent="0.25">
      <c r="A86" s="154"/>
      <c r="B86" s="163" t="s">
        <v>376</v>
      </c>
      <c r="C86" s="121">
        <v>555.21699999999998</v>
      </c>
      <c r="D86" s="85"/>
      <c r="E86" s="85">
        <f t="shared" si="0"/>
        <v>555.21699999999998</v>
      </c>
      <c r="F86" s="187"/>
    </row>
    <row r="87" spans="1:8" ht="15" x14ac:dyDescent="0.25">
      <c r="A87" s="154"/>
      <c r="B87" s="163" t="s">
        <v>377</v>
      </c>
      <c r="C87" s="138">
        <v>28.5</v>
      </c>
      <c r="D87" s="145"/>
      <c r="E87" s="85">
        <f t="shared" si="0"/>
        <v>28.5</v>
      </c>
    </row>
    <row r="88" spans="1:8" ht="15" x14ac:dyDescent="0.25">
      <c r="A88" s="154"/>
      <c r="B88" s="163" t="s">
        <v>378</v>
      </c>
      <c r="C88" s="138">
        <v>112.402</v>
      </c>
      <c r="D88" s="145"/>
      <c r="E88" s="85">
        <f t="shared" si="0"/>
        <v>112.402</v>
      </c>
    </row>
    <row r="89" spans="1:8" ht="15" x14ac:dyDescent="0.25">
      <c r="A89" s="48"/>
      <c r="B89" s="168" t="s">
        <v>385</v>
      </c>
      <c r="C89" s="129">
        <f>C13+C17+C21+C25+C29+C33+C37+C41+C45+C49+C53+C57+C61+C65+C69+C73+C77+C81+C85</f>
        <v>13814.931</v>
      </c>
      <c r="D89" s="129">
        <f t="shared" ref="D89:E89" si="6">D13+D17+D21+D25+D29+D33+D37+D41+D45+D49+D53+D57+D61+D65+D69+D73+D77+D81+D85</f>
        <v>8.8000000000000007</v>
      </c>
      <c r="E89" s="165">
        <f t="shared" si="6"/>
        <v>13823.731000000002</v>
      </c>
    </row>
    <row r="90" spans="1:8" ht="15" x14ac:dyDescent="0.25">
      <c r="A90" s="48"/>
      <c r="B90" s="163" t="s">
        <v>386</v>
      </c>
      <c r="C90" s="121">
        <f>C14+C18+C22+C26+C30+C34+C38+C42+C46+C50+C54+C58+C62+C66+C70+C74+C78+C82+C86</f>
        <v>12280.282000000001</v>
      </c>
      <c r="D90" s="85">
        <f>D14+D18+D22+D26+D30+D34+D38+D42+D46+D50+D54+D58+D62+D66+D70+D74+D78+D82+D86</f>
        <v>0</v>
      </c>
      <c r="E90" s="85">
        <f t="shared" si="0"/>
        <v>12280.282000000001</v>
      </c>
      <c r="G90" s="187"/>
    </row>
    <row r="91" spans="1:8" ht="15" x14ac:dyDescent="0.25">
      <c r="A91" s="48"/>
      <c r="B91" s="163" t="s">
        <v>387</v>
      </c>
      <c r="C91" s="138">
        <f>C15+C19+C23+C27+C31+C35+C39+C43+C47+C51+C55+C59+C63+C67+C71+C75+C79+C83+C87</f>
        <v>1288.7</v>
      </c>
      <c r="D91" s="85">
        <f>D23+D59</f>
        <v>8.8000000000000007</v>
      </c>
      <c r="E91" s="85">
        <f t="shared" si="0"/>
        <v>1297.5</v>
      </c>
    </row>
    <row r="92" spans="1:8" ht="15" x14ac:dyDescent="0.25">
      <c r="A92" s="169"/>
      <c r="B92" s="163" t="s">
        <v>378</v>
      </c>
      <c r="C92" s="139">
        <f>C16+C20+C24+C56+C64+C68+C72+C88+C84+C80+C76+C60+C52+C48+C44+C40+C36+C32+C28</f>
        <v>245.94900000000001</v>
      </c>
      <c r="D92" s="85">
        <f>D16+D24+D64+D68+D72+D56+D20+D28+D32+D36+D40+D48+D52+D60+D76+D80+D84+D44</f>
        <v>0</v>
      </c>
      <c r="E92" s="85">
        <f>C92+D92</f>
        <v>245.94900000000001</v>
      </c>
    </row>
    <row r="96" spans="1:8" x14ac:dyDescent="0.2">
      <c r="D96" s="5"/>
    </row>
  </sheetData>
  <mergeCells count="3">
    <mergeCell ref="C1:E1"/>
    <mergeCell ref="A8:E8"/>
    <mergeCell ref="B9:D9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="130" zoomScaleNormal="130" workbookViewId="0">
      <selection activeCell="H11" sqref="H11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7109375" bestFit="1" customWidth="1"/>
    <col min="5" max="5" width="10.28515625" customWidth="1"/>
    <col min="6" max="6" width="10.42578125" bestFit="1" customWidth="1"/>
  </cols>
  <sheetData>
    <row r="1" spans="1:8" x14ac:dyDescent="0.2">
      <c r="C1" s="170" t="s">
        <v>192</v>
      </c>
      <c r="D1" s="170"/>
      <c r="E1" s="170"/>
    </row>
    <row r="2" spans="1:8" ht="15" x14ac:dyDescent="0.25">
      <c r="B2" s="32" t="s">
        <v>187</v>
      </c>
      <c r="C2" s="33"/>
    </row>
    <row r="3" spans="1:8" ht="12.75" customHeight="1" x14ac:dyDescent="0.25">
      <c r="A3" s="3"/>
      <c r="B3" s="32" t="s">
        <v>189</v>
      </c>
      <c r="C3" s="33"/>
    </row>
    <row r="4" spans="1:8" ht="15" x14ac:dyDescent="0.25">
      <c r="A4" s="3"/>
      <c r="B4" s="32" t="s">
        <v>188</v>
      </c>
      <c r="C4" s="33"/>
    </row>
    <row r="5" spans="1:8" ht="15" x14ac:dyDescent="0.25">
      <c r="A5" s="3"/>
      <c r="B5" s="32" t="s">
        <v>481</v>
      </c>
      <c r="C5" s="33"/>
    </row>
    <row r="6" spans="1:8" ht="15" x14ac:dyDescent="0.25">
      <c r="A6" s="3"/>
      <c r="B6" s="32" t="s">
        <v>402</v>
      </c>
      <c r="C6" s="33"/>
    </row>
    <row r="7" spans="1:8" ht="15.75" x14ac:dyDescent="0.25">
      <c r="A7" s="3"/>
      <c r="B7" s="3"/>
      <c r="C7" s="25"/>
    </row>
    <row r="8" spans="1:8" ht="18.75" customHeight="1" x14ac:dyDescent="0.2">
      <c r="A8" s="267" t="s">
        <v>388</v>
      </c>
      <c r="B8" s="267"/>
      <c r="C8" s="267"/>
      <c r="D8" s="267"/>
      <c r="E8" s="267"/>
      <c r="G8" s="3"/>
      <c r="H8" s="3"/>
    </row>
    <row r="9" spans="1:8" ht="18.75" customHeight="1" x14ac:dyDescent="0.2">
      <c r="A9" s="267"/>
      <c r="B9" s="267"/>
      <c r="C9" s="267"/>
      <c r="D9" s="267"/>
      <c r="E9" s="267"/>
      <c r="G9" s="3"/>
      <c r="H9" s="3"/>
    </row>
    <row r="10" spans="1:8" ht="15" x14ac:dyDescent="0.2">
      <c r="A10" s="171"/>
      <c r="B10" s="171"/>
      <c r="C10" s="171"/>
      <c r="D10" s="171"/>
      <c r="G10" s="3"/>
      <c r="H10" s="3"/>
    </row>
    <row r="11" spans="1:8" ht="13.5" customHeight="1" x14ac:dyDescent="0.25">
      <c r="A11" s="171"/>
      <c r="B11" s="171"/>
      <c r="C11" s="171"/>
      <c r="D11" s="111"/>
      <c r="F11" s="115" t="s">
        <v>161</v>
      </c>
      <c r="G11" s="3"/>
      <c r="H11" s="3"/>
    </row>
    <row r="12" spans="1:8" ht="27.75" customHeight="1" x14ac:dyDescent="0.2">
      <c r="A12" s="112" t="s">
        <v>145</v>
      </c>
      <c r="B12" s="297" t="s">
        <v>154</v>
      </c>
      <c r="C12" s="297"/>
      <c r="D12" s="222" t="s">
        <v>190</v>
      </c>
      <c r="E12" s="46" t="s">
        <v>193</v>
      </c>
      <c r="F12" s="46" t="s">
        <v>191</v>
      </c>
      <c r="G12" s="3"/>
      <c r="H12" s="3"/>
    </row>
    <row r="13" spans="1:8" ht="14.25" customHeight="1" x14ac:dyDescent="0.25">
      <c r="A13" s="224">
        <v>1</v>
      </c>
      <c r="B13" s="298">
        <v>2</v>
      </c>
      <c r="C13" s="298"/>
      <c r="D13" s="172">
        <v>3</v>
      </c>
      <c r="E13" s="173">
        <v>4</v>
      </c>
      <c r="F13" s="173">
        <v>5</v>
      </c>
      <c r="G13" s="115"/>
      <c r="H13" s="115"/>
    </row>
    <row r="14" spans="1:8" ht="15" x14ac:dyDescent="0.25">
      <c r="A14" s="161">
        <v>1</v>
      </c>
      <c r="B14" s="299" t="s">
        <v>389</v>
      </c>
      <c r="C14" s="299"/>
      <c r="D14" s="129">
        <f>D15+D16+D17</f>
        <v>1355.7060000000001</v>
      </c>
      <c r="E14" s="129">
        <f>E15+E16+E17</f>
        <v>0</v>
      </c>
      <c r="F14" s="89">
        <f>D14+E14</f>
        <v>1355.7060000000001</v>
      </c>
      <c r="G14" s="115"/>
      <c r="H14" s="115"/>
    </row>
    <row r="15" spans="1:8" ht="15" x14ac:dyDescent="0.25">
      <c r="A15" s="222"/>
      <c r="B15" s="296" t="s">
        <v>376</v>
      </c>
      <c r="C15" s="296"/>
      <c r="D15" s="121">
        <v>1289.5450000000001</v>
      </c>
      <c r="E15" s="85"/>
      <c r="F15" s="85">
        <f>D15+E15</f>
        <v>1289.5450000000001</v>
      </c>
      <c r="G15" s="3"/>
      <c r="H15" s="3"/>
    </row>
    <row r="16" spans="1:8" ht="15" x14ac:dyDescent="0.25">
      <c r="A16" s="222"/>
      <c r="B16" s="296" t="s">
        <v>377</v>
      </c>
      <c r="C16" s="296"/>
      <c r="D16" s="138">
        <v>17</v>
      </c>
      <c r="E16" s="52"/>
      <c r="F16" s="85">
        <f t="shared" ref="F16:F47" si="0">D16+E16</f>
        <v>17</v>
      </c>
      <c r="G16" s="3"/>
      <c r="H16" s="3"/>
    </row>
    <row r="17" spans="1:8" ht="15" x14ac:dyDescent="0.25">
      <c r="A17" s="222"/>
      <c r="B17" s="296" t="s">
        <v>390</v>
      </c>
      <c r="C17" s="296"/>
      <c r="D17" s="138">
        <v>49.161000000000001</v>
      </c>
      <c r="E17" s="52"/>
      <c r="F17" s="85">
        <f t="shared" si="0"/>
        <v>49.161000000000001</v>
      </c>
      <c r="G17" s="3"/>
      <c r="H17" s="3"/>
    </row>
    <row r="18" spans="1:8" ht="14.25" x14ac:dyDescent="0.2">
      <c r="A18" s="161">
        <v>2</v>
      </c>
      <c r="B18" s="299" t="s">
        <v>306</v>
      </c>
      <c r="C18" s="299"/>
      <c r="D18" s="129">
        <f>D19+D20</f>
        <v>1499.021</v>
      </c>
      <c r="E18" s="129">
        <f>E19+E20</f>
        <v>9</v>
      </c>
      <c r="F18" s="89">
        <f t="shared" si="0"/>
        <v>1508.021</v>
      </c>
      <c r="G18" s="3"/>
      <c r="H18" s="3"/>
    </row>
    <row r="19" spans="1:8" ht="15" x14ac:dyDescent="0.25">
      <c r="A19" s="222"/>
      <c r="B19" s="296" t="s">
        <v>376</v>
      </c>
      <c r="C19" s="296"/>
      <c r="D19" s="121">
        <v>1432.021</v>
      </c>
      <c r="E19" s="85"/>
      <c r="F19" s="85">
        <f t="shared" si="0"/>
        <v>1432.021</v>
      </c>
      <c r="G19" s="3"/>
      <c r="H19" s="3"/>
    </row>
    <row r="20" spans="1:8" ht="15" x14ac:dyDescent="0.25">
      <c r="A20" s="222"/>
      <c r="B20" s="296" t="s">
        <v>377</v>
      </c>
      <c r="C20" s="296"/>
      <c r="D20" s="138">
        <v>67</v>
      </c>
      <c r="E20" s="85">
        <v>9</v>
      </c>
      <c r="F20" s="85">
        <f t="shared" si="0"/>
        <v>76</v>
      </c>
      <c r="G20" s="3"/>
      <c r="H20" s="3"/>
    </row>
    <row r="21" spans="1:8" ht="14.25" x14ac:dyDescent="0.2">
      <c r="A21" s="161">
        <v>3</v>
      </c>
      <c r="B21" s="299" t="s">
        <v>320</v>
      </c>
      <c r="C21" s="299"/>
      <c r="D21" s="129">
        <f>D22+D23</f>
        <v>382.83699999999999</v>
      </c>
      <c r="E21" s="129">
        <f>E22+E23</f>
        <v>0</v>
      </c>
      <c r="F21" s="89">
        <f t="shared" si="0"/>
        <v>382.83699999999999</v>
      </c>
      <c r="G21" s="3"/>
      <c r="H21" s="3"/>
    </row>
    <row r="22" spans="1:8" ht="15" x14ac:dyDescent="0.25">
      <c r="A22" s="222"/>
      <c r="B22" s="296" t="s">
        <v>376</v>
      </c>
      <c r="C22" s="296"/>
      <c r="D22" s="121">
        <v>377.93700000000001</v>
      </c>
      <c r="E22" s="85"/>
      <c r="F22" s="85">
        <f t="shared" si="0"/>
        <v>377.93700000000001</v>
      </c>
      <c r="G22" s="3"/>
      <c r="H22" s="3"/>
    </row>
    <row r="23" spans="1:8" ht="15" x14ac:dyDescent="0.25">
      <c r="A23" s="222"/>
      <c r="B23" s="296" t="s">
        <v>377</v>
      </c>
      <c r="C23" s="296"/>
      <c r="D23" s="138">
        <v>4.9000000000000004</v>
      </c>
      <c r="E23" s="85"/>
      <c r="F23" s="85">
        <f t="shared" si="0"/>
        <v>4.9000000000000004</v>
      </c>
      <c r="G23" s="3"/>
      <c r="H23" s="3"/>
    </row>
    <row r="24" spans="1:8" ht="14.25" x14ac:dyDescent="0.2">
      <c r="A24" s="161">
        <v>4</v>
      </c>
      <c r="B24" s="299" t="s">
        <v>307</v>
      </c>
      <c r="C24" s="299"/>
      <c r="D24" s="129">
        <f>D25+D26</f>
        <v>1081.251</v>
      </c>
      <c r="E24" s="129">
        <f>E25+E26</f>
        <v>0</v>
      </c>
      <c r="F24" s="89">
        <f t="shared" si="0"/>
        <v>1081.251</v>
      </c>
      <c r="G24" s="3"/>
      <c r="H24" s="3"/>
    </row>
    <row r="25" spans="1:8" ht="15" x14ac:dyDescent="0.25">
      <c r="A25" s="222"/>
      <c r="B25" s="296" t="s">
        <v>376</v>
      </c>
      <c r="C25" s="296"/>
      <c r="D25" s="121">
        <v>781.25099999999998</v>
      </c>
      <c r="E25" s="85"/>
      <c r="F25" s="85">
        <f t="shared" si="0"/>
        <v>781.25099999999998</v>
      </c>
      <c r="G25" s="3"/>
      <c r="H25" s="3"/>
    </row>
    <row r="26" spans="1:8" ht="15" x14ac:dyDescent="0.25">
      <c r="A26" s="222"/>
      <c r="B26" s="296" t="s">
        <v>377</v>
      </c>
      <c r="C26" s="296"/>
      <c r="D26" s="138">
        <v>300</v>
      </c>
      <c r="E26" s="85"/>
      <c r="F26" s="85">
        <f t="shared" si="0"/>
        <v>300</v>
      </c>
      <c r="G26" s="3"/>
      <c r="H26" s="3"/>
    </row>
    <row r="27" spans="1:8" ht="14.25" x14ac:dyDescent="0.2">
      <c r="A27" s="161">
        <v>5</v>
      </c>
      <c r="B27" s="299" t="s">
        <v>391</v>
      </c>
      <c r="C27" s="299"/>
      <c r="D27" s="129">
        <f>D28+D29</f>
        <v>78.828000000000003</v>
      </c>
      <c r="E27" s="129">
        <f>E28+E29</f>
        <v>0</v>
      </c>
      <c r="F27" s="89">
        <f t="shared" si="0"/>
        <v>78.828000000000003</v>
      </c>
      <c r="G27" s="3"/>
      <c r="H27" s="3"/>
    </row>
    <row r="28" spans="1:8" ht="15" x14ac:dyDescent="0.25">
      <c r="A28" s="222"/>
      <c r="B28" s="296" t="s">
        <v>376</v>
      </c>
      <c r="C28" s="296"/>
      <c r="D28" s="121">
        <v>76.927999999999997</v>
      </c>
      <c r="E28" s="85"/>
      <c r="F28" s="85">
        <f t="shared" si="0"/>
        <v>76.927999999999997</v>
      </c>
      <c r="G28" s="3"/>
      <c r="H28" s="3"/>
    </row>
    <row r="29" spans="1:8" ht="15" x14ac:dyDescent="0.25">
      <c r="A29" s="222"/>
      <c r="B29" s="296" t="s">
        <v>377</v>
      </c>
      <c r="C29" s="296"/>
      <c r="D29" s="138">
        <v>1.9</v>
      </c>
      <c r="E29" s="52"/>
      <c r="F29" s="85">
        <f t="shared" si="0"/>
        <v>1.9</v>
      </c>
      <c r="G29" s="3"/>
      <c r="H29" s="3"/>
    </row>
    <row r="30" spans="1:8" ht="14.25" x14ac:dyDescent="0.2">
      <c r="A30" s="166">
        <v>6</v>
      </c>
      <c r="B30" s="299" t="s">
        <v>392</v>
      </c>
      <c r="C30" s="299"/>
      <c r="D30" s="129">
        <f>D31+D32+D33</f>
        <v>4397.643</v>
      </c>
      <c r="E30" s="129">
        <f>E31+E32+E33</f>
        <v>9</v>
      </c>
      <c r="F30" s="89">
        <f t="shared" si="0"/>
        <v>4406.643</v>
      </c>
      <c r="G30" s="3"/>
      <c r="H30" s="3"/>
    </row>
    <row r="31" spans="1:8" ht="15" x14ac:dyDescent="0.25">
      <c r="A31" s="48"/>
      <c r="B31" s="296" t="s">
        <v>386</v>
      </c>
      <c r="C31" s="296"/>
      <c r="D31" s="121">
        <v>3957.6819999999998</v>
      </c>
      <c r="E31" s="85">
        <f>E15+E19+E22+E25+E28</f>
        <v>0</v>
      </c>
      <c r="F31" s="85">
        <f t="shared" si="0"/>
        <v>3957.6819999999998</v>
      </c>
      <c r="G31" s="3"/>
      <c r="H31" s="3"/>
    </row>
    <row r="32" spans="1:8" ht="15" x14ac:dyDescent="0.25">
      <c r="A32" s="48"/>
      <c r="B32" s="296" t="s">
        <v>387</v>
      </c>
      <c r="C32" s="296"/>
      <c r="D32" s="138">
        <f>D16+D20+D23+D26+D29</f>
        <v>390.79999999999995</v>
      </c>
      <c r="E32" s="85">
        <f>E20+E16+E23+E26+E29</f>
        <v>9</v>
      </c>
      <c r="F32" s="85">
        <f t="shared" si="0"/>
        <v>399.79999999999995</v>
      </c>
      <c r="G32" s="3"/>
      <c r="H32" s="3"/>
    </row>
    <row r="33" spans="1:8" ht="15" x14ac:dyDescent="0.25">
      <c r="A33" s="48"/>
      <c r="B33" s="296" t="s">
        <v>378</v>
      </c>
      <c r="C33" s="296"/>
      <c r="D33" s="138">
        <f>D17</f>
        <v>49.161000000000001</v>
      </c>
      <c r="E33" s="85">
        <f>E17</f>
        <v>0</v>
      </c>
      <c r="F33" s="85">
        <f t="shared" si="0"/>
        <v>49.161000000000001</v>
      </c>
      <c r="G33" s="3"/>
      <c r="H33" s="3"/>
    </row>
    <row r="34" spans="1:8" ht="14.25" x14ac:dyDescent="0.2">
      <c r="A34" s="161">
        <v>7</v>
      </c>
      <c r="B34" s="299" t="s">
        <v>319</v>
      </c>
      <c r="C34" s="299"/>
      <c r="D34" s="129">
        <f>D35+D36+D38+D37</f>
        <v>1116.3870000000002</v>
      </c>
      <c r="E34" s="129">
        <f>E35+E36+E38+E37</f>
        <v>0</v>
      </c>
      <c r="F34" s="89">
        <f t="shared" si="0"/>
        <v>1116.3870000000002</v>
      </c>
      <c r="G34" s="3"/>
      <c r="H34" s="3"/>
    </row>
    <row r="35" spans="1:8" ht="15" x14ac:dyDescent="0.25">
      <c r="A35" s="222"/>
      <c r="B35" s="296" t="s">
        <v>376</v>
      </c>
      <c r="C35" s="296"/>
      <c r="D35" s="121">
        <v>926.12300000000005</v>
      </c>
      <c r="E35" s="48"/>
      <c r="F35" s="85">
        <f t="shared" si="0"/>
        <v>926.12300000000005</v>
      </c>
      <c r="G35" s="3"/>
      <c r="H35" s="3"/>
    </row>
    <row r="36" spans="1:8" ht="15" x14ac:dyDescent="0.25">
      <c r="A36" s="222"/>
      <c r="B36" s="296" t="s">
        <v>377</v>
      </c>
      <c r="C36" s="301"/>
      <c r="D36" s="138">
        <v>68.400000000000006</v>
      </c>
      <c r="E36" s="48"/>
      <c r="F36" s="85">
        <f t="shared" si="0"/>
        <v>68.400000000000006</v>
      </c>
    </row>
    <row r="37" spans="1:8" ht="15" x14ac:dyDescent="0.25">
      <c r="A37" s="222"/>
      <c r="B37" s="174" t="s">
        <v>378</v>
      </c>
      <c r="C37" s="175"/>
      <c r="D37" s="176">
        <v>34.363999999999997</v>
      </c>
      <c r="E37" s="48"/>
      <c r="F37" s="85">
        <f t="shared" si="0"/>
        <v>34.363999999999997</v>
      </c>
    </row>
    <row r="38" spans="1:8" ht="15" x14ac:dyDescent="0.25">
      <c r="A38" s="222"/>
      <c r="B38" s="296" t="s">
        <v>393</v>
      </c>
      <c r="C38" s="302"/>
      <c r="D38" s="121">
        <v>87.5</v>
      </c>
      <c r="E38" s="48"/>
      <c r="F38" s="85">
        <f t="shared" si="0"/>
        <v>87.5</v>
      </c>
    </row>
    <row r="39" spans="1:8" ht="14.25" x14ac:dyDescent="0.2">
      <c r="A39" s="161">
        <v>8</v>
      </c>
      <c r="B39" s="299" t="s">
        <v>394</v>
      </c>
      <c r="C39" s="299"/>
      <c r="D39" s="129">
        <f>D40+D41+D42</f>
        <v>2231.4110000000001</v>
      </c>
      <c r="E39" s="129">
        <f>E40+E41+E42</f>
        <v>0</v>
      </c>
      <c r="F39" s="89">
        <f t="shared" si="0"/>
        <v>2231.4110000000001</v>
      </c>
    </row>
    <row r="40" spans="1:8" ht="15" x14ac:dyDescent="0.25">
      <c r="A40" s="222"/>
      <c r="B40" s="296" t="s">
        <v>376</v>
      </c>
      <c r="C40" s="296"/>
      <c r="D40" s="121">
        <v>1983.3910000000001</v>
      </c>
      <c r="E40" s="52"/>
      <c r="F40" s="85">
        <f t="shared" si="0"/>
        <v>1983.3910000000001</v>
      </c>
    </row>
    <row r="41" spans="1:8" ht="15" x14ac:dyDescent="0.25">
      <c r="A41" s="222"/>
      <c r="B41" s="296" t="s">
        <v>377</v>
      </c>
      <c r="C41" s="301"/>
      <c r="D41" s="138">
        <v>170</v>
      </c>
      <c r="E41" s="52"/>
      <c r="F41" s="85">
        <f t="shared" si="0"/>
        <v>170</v>
      </c>
    </row>
    <row r="42" spans="1:8" ht="15" x14ac:dyDescent="0.25">
      <c r="A42" s="222"/>
      <c r="B42" s="174" t="s">
        <v>378</v>
      </c>
      <c r="C42" s="175"/>
      <c r="D42" s="176">
        <v>78.02</v>
      </c>
      <c r="E42" s="85"/>
      <c r="F42" s="85">
        <f t="shared" si="0"/>
        <v>78.02</v>
      </c>
    </row>
    <row r="43" spans="1:8" ht="14.25" x14ac:dyDescent="0.2">
      <c r="A43" s="166">
        <v>9</v>
      </c>
      <c r="B43" s="299" t="s">
        <v>395</v>
      </c>
      <c r="C43" s="300"/>
      <c r="D43" s="129">
        <f>D44+D45+D47+D46</f>
        <v>3347.7980000000002</v>
      </c>
      <c r="E43" s="129">
        <f>E44+E45+E47+E46</f>
        <v>0</v>
      </c>
      <c r="F43" s="89">
        <f t="shared" si="0"/>
        <v>3347.7980000000002</v>
      </c>
    </row>
    <row r="44" spans="1:8" ht="15" x14ac:dyDescent="0.25">
      <c r="A44" s="48"/>
      <c r="B44" s="296" t="s">
        <v>386</v>
      </c>
      <c r="C44" s="296"/>
      <c r="D44" s="121">
        <f t="shared" ref="D44:E46" si="1">D35+D40</f>
        <v>2909.5140000000001</v>
      </c>
      <c r="E44" s="85">
        <f t="shared" si="1"/>
        <v>0</v>
      </c>
      <c r="F44" s="85">
        <f t="shared" si="0"/>
        <v>2909.5140000000001</v>
      </c>
    </row>
    <row r="45" spans="1:8" ht="15" x14ac:dyDescent="0.25">
      <c r="A45" s="48"/>
      <c r="B45" s="296" t="s">
        <v>387</v>
      </c>
      <c r="C45" s="301"/>
      <c r="D45" s="138">
        <f t="shared" si="1"/>
        <v>238.4</v>
      </c>
      <c r="E45" s="85">
        <f t="shared" si="1"/>
        <v>0</v>
      </c>
      <c r="F45" s="85">
        <f t="shared" si="0"/>
        <v>238.4</v>
      </c>
    </row>
    <row r="46" spans="1:8" ht="15" x14ac:dyDescent="0.25">
      <c r="A46" s="48"/>
      <c r="B46" s="174" t="s">
        <v>378</v>
      </c>
      <c r="C46" s="175"/>
      <c r="D46" s="176">
        <f t="shared" si="1"/>
        <v>112.38399999999999</v>
      </c>
      <c r="E46" s="85">
        <f t="shared" si="1"/>
        <v>0</v>
      </c>
      <c r="F46" s="85">
        <f t="shared" si="0"/>
        <v>112.38399999999999</v>
      </c>
    </row>
    <row r="47" spans="1:8" ht="15" x14ac:dyDescent="0.25">
      <c r="A47" s="48"/>
      <c r="B47" s="296" t="s">
        <v>393</v>
      </c>
      <c r="C47" s="302"/>
      <c r="D47" s="121">
        <f>D38</f>
        <v>87.5</v>
      </c>
      <c r="E47" s="52"/>
      <c r="F47" s="85">
        <f t="shared" si="0"/>
        <v>87.5</v>
      </c>
    </row>
  </sheetData>
  <mergeCells count="34">
    <mergeCell ref="B43:C43"/>
    <mergeCell ref="B44:C44"/>
    <mergeCell ref="B45:C45"/>
    <mergeCell ref="B47:C47"/>
    <mergeCell ref="B35:C35"/>
    <mergeCell ref="B36:C36"/>
    <mergeCell ref="B38:C38"/>
    <mergeCell ref="B39:C39"/>
    <mergeCell ref="B40:C40"/>
    <mergeCell ref="B41:C4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A8:E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ageMargins left="0.74803149606299213" right="0.19685039370078741" top="0.59055118110236227" bottom="0.55118110236220474" header="0.51181102362204722" footer="0.51181102362204722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zoomScale="130" zoomScaleNormal="130" workbookViewId="0">
      <selection activeCell="I13" sqref="I13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7109375" bestFit="1" customWidth="1"/>
    <col min="5" max="5" width="10.28515625" customWidth="1"/>
    <col min="6" max="6" width="10.42578125" bestFit="1" customWidth="1"/>
  </cols>
  <sheetData>
    <row r="1" spans="1:8" x14ac:dyDescent="0.2">
      <c r="C1" s="266" t="s">
        <v>192</v>
      </c>
      <c r="D1" s="266"/>
      <c r="E1" s="266"/>
    </row>
    <row r="2" spans="1:8" ht="15" x14ac:dyDescent="0.25">
      <c r="B2" s="32" t="s">
        <v>187</v>
      </c>
      <c r="C2" s="33"/>
    </row>
    <row r="3" spans="1:8" ht="12.75" customHeight="1" x14ac:dyDescent="0.25">
      <c r="A3" s="3"/>
      <c r="B3" s="32" t="s">
        <v>189</v>
      </c>
      <c r="C3" s="33"/>
    </row>
    <row r="4" spans="1:8" ht="15" x14ac:dyDescent="0.25">
      <c r="A4" s="3"/>
      <c r="B4" s="32" t="s">
        <v>188</v>
      </c>
      <c r="C4" s="33"/>
    </row>
    <row r="5" spans="1:8" ht="15" x14ac:dyDescent="0.25">
      <c r="A5" s="3"/>
      <c r="B5" s="32" t="s">
        <v>481</v>
      </c>
      <c r="C5" s="33"/>
    </row>
    <row r="6" spans="1:8" ht="15" x14ac:dyDescent="0.25">
      <c r="A6" s="3"/>
      <c r="B6" s="32" t="s">
        <v>403</v>
      </c>
      <c r="C6" s="33"/>
    </row>
    <row r="7" spans="1:8" ht="15.75" x14ac:dyDescent="0.25">
      <c r="A7" s="3"/>
      <c r="B7" s="3"/>
      <c r="C7" s="25"/>
    </row>
    <row r="8" spans="1:8" ht="18.75" customHeight="1" x14ac:dyDescent="0.3">
      <c r="A8" s="267" t="s">
        <v>404</v>
      </c>
      <c r="B8" s="267"/>
      <c r="C8" s="267"/>
      <c r="D8" s="267"/>
      <c r="E8" s="267"/>
      <c r="G8" s="3"/>
      <c r="H8" s="3"/>
    </row>
    <row r="9" spans="1:8" ht="15" customHeight="1" x14ac:dyDescent="0.2">
      <c r="A9" s="74"/>
      <c r="B9" s="74"/>
      <c r="C9" s="74"/>
      <c r="D9" s="74"/>
      <c r="E9" s="74"/>
      <c r="G9" s="3"/>
      <c r="H9" s="3"/>
    </row>
    <row r="10" spans="1:8" x14ac:dyDescent="0.2">
      <c r="A10" s="75"/>
      <c r="B10" s="76"/>
      <c r="C10" s="76"/>
      <c r="D10" s="76"/>
      <c r="E10" s="76" t="s">
        <v>161</v>
      </c>
      <c r="G10" s="3"/>
      <c r="H10" s="3"/>
    </row>
    <row r="11" spans="1:8" ht="28.5" customHeight="1" x14ac:dyDescent="0.25">
      <c r="A11" s="225" t="s">
        <v>145</v>
      </c>
      <c r="B11" s="220" t="s">
        <v>405</v>
      </c>
      <c r="C11" s="222" t="s">
        <v>190</v>
      </c>
      <c r="D11" s="46" t="s">
        <v>193</v>
      </c>
      <c r="E11" s="46" t="s">
        <v>191</v>
      </c>
      <c r="F11" s="235"/>
      <c r="G11" s="178"/>
      <c r="H11" s="178"/>
    </row>
    <row r="12" spans="1:8" ht="12.75" customHeight="1" x14ac:dyDescent="0.2">
      <c r="A12" s="226">
        <v>1</v>
      </c>
      <c r="B12" s="227">
        <v>2</v>
      </c>
      <c r="C12" s="228">
        <v>3</v>
      </c>
      <c r="D12" s="107">
        <v>4</v>
      </c>
      <c r="E12" s="107">
        <v>5</v>
      </c>
      <c r="F12" s="236"/>
      <c r="G12" s="178"/>
      <c r="H12" s="178"/>
    </row>
    <row r="13" spans="1:8" ht="14.25" customHeight="1" x14ac:dyDescent="0.25">
      <c r="A13" s="58" t="s">
        <v>26</v>
      </c>
      <c r="B13" s="229" t="s">
        <v>406</v>
      </c>
      <c r="C13" s="89">
        <f>C14</f>
        <v>46.7</v>
      </c>
      <c r="D13" s="89">
        <f t="shared" ref="D13:E13" si="0">D14</f>
        <v>0</v>
      </c>
      <c r="E13" s="89">
        <f t="shared" si="0"/>
        <v>46.7</v>
      </c>
      <c r="F13" s="237"/>
      <c r="G13" s="235"/>
      <c r="H13" s="235"/>
    </row>
    <row r="14" spans="1:8" ht="15" x14ac:dyDescent="0.25">
      <c r="A14" s="88" t="s">
        <v>256</v>
      </c>
      <c r="B14" s="230" t="s">
        <v>11</v>
      </c>
      <c r="C14" s="89">
        <f>C15+C16</f>
        <v>46.7</v>
      </c>
      <c r="D14" s="89">
        <f t="shared" ref="D14:E14" si="1">D15+D16</f>
        <v>0</v>
      </c>
      <c r="E14" s="89">
        <f t="shared" si="1"/>
        <v>46.7</v>
      </c>
      <c r="F14" s="238"/>
      <c r="G14" s="235"/>
      <c r="H14" s="235"/>
    </row>
    <row r="15" spans="1:8" ht="15" x14ac:dyDescent="0.25">
      <c r="A15" s="84" t="s">
        <v>407</v>
      </c>
      <c r="B15" s="16" t="s">
        <v>21</v>
      </c>
      <c r="C15" s="85">
        <v>36.700000000000003</v>
      </c>
      <c r="D15" s="48"/>
      <c r="E15" s="85">
        <f t="shared" ref="E15:E79" si="2">C15+D15</f>
        <v>36.700000000000003</v>
      </c>
      <c r="F15" s="239"/>
      <c r="G15" s="178"/>
      <c r="H15" s="178"/>
    </row>
    <row r="16" spans="1:8" ht="15.75" customHeight="1" x14ac:dyDescent="0.25">
      <c r="A16" s="84" t="s">
        <v>408</v>
      </c>
      <c r="B16" s="16" t="s">
        <v>162</v>
      </c>
      <c r="C16" s="85">
        <v>10</v>
      </c>
      <c r="D16" s="85"/>
      <c r="E16" s="85">
        <f t="shared" si="2"/>
        <v>10</v>
      </c>
      <c r="F16" s="239"/>
      <c r="G16" s="178"/>
      <c r="H16" s="178"/>
    </row>
    <row r="17" spans="1:8" ht="29.25" x14ac:dyDescent="0.25">
      <c r="A17" s="22" t="s">
        <v>409</v>
      </c>
      <c r="B17" s="164" t="s">
        <v>410</v>
      </c>
      <c r="C17" s="89">
        <f>C18</f>
        <v>1453.8430000000001</v>
      </c>
      <c r="D17" s="48"/>
      <c r="E17" s="89">
        <f t="shared" si="2"/>
        <v>1453.8430000000001</v>
      </c>
      <c r="F17" s="239"/>
      <c r="G17" s="178"/>
      <c r="H17" s="178"/>
    </row>
    <row r="18" spans="1:8" ht="15" x14ac:dyDescent="0.25">
      <c r="A18" s="84" t="s">
        <v>411</v>
      </c>
      <c r="B18" s="48" t="s">
        <v>412</v>
      </c>
      <c r="C18" s="85">
        <v>1453.8430000000001</v>
      </c>
      <c r="D18" s="48"/>
      <c r="E18" s="85">
        <f t="shared" si="2"/>
        <v>1453.8430000000001</v>
      </c>
      <c r="F18" s="238"/>
      <c r="G18" s="178"/>
      <c r="H18" s="178"/>
    </row>
    <row r="19" spans="1:8" ht="15" x14ac:dyDescent="0.25">
      <c r="A19" s="88" t="s">
        <v>28</v>
      </c>
      <c r="B19" s="164" t="s">
        <v>178</v>
      </c>
      <c r="C19" s="89">
        <f>C20</f>
        <v>604.447</v>
      </c>
      <c r="D19" s="89">
        <f>D20</f>
        <v>0</v>
      </c>
      <c r="E19" s="89">
        <f t="shared" si="2"/>
        <v>604.447</v>
      </c>
      <c r="F19" s="239"/>
      <c r="G19" s="178"/>
      <c r="H19" s="178"/>
    </row>
    <row r="20" spans="1:8" ht="15" x14ac:dyDescent="0.25">
      <c r="A20" s="88" t="s">
        <v>413</v>
      </c>
      <c r="B20" s="230" t="s">
        <v>11</v>
      </c>
      <c r="C20" s="89">
        <f>C21+C22+C23+C24+C25</f>
        <v>604.447</v>
      </c>
      <c r="D20" s="89">
        <f>D21+D22+D23+D24+D25</f>
        <v>0</v>
      </c>
      <c r="E20" s="89">
        <f>E21+E22+E23+E24+E25</f>
        <v>604.447</v>
      </c>
      <c r="F20" s="239"/>
      <c r="G20" s="178"/>
      <c r="H20" s="178"/>
    </row>
    <row r="21" spans="1:8" ht="30" x14ac:dyDescent="0.25">
      <c r="A21" s="84" t="s">
        <v>414</v>
      </c>
      <c r="B21" s="17" t="s">
        <v>415</v>
      </c>
      <c r="C21" s="85">
        <v>28.6</v>
      </c>
      <c r="D21" s="48"/>
      <c r="E21" s="85">
        <f t="shared" si="2"/>
        <v>28.6</v>
      </c>
      <c r="F21" s="238"/>
      <c r="G21" s="178"/>
      <c r="H21" s="178"/>
    </row>
    <row r="22" spans="1:8" ht="30" x14ac:dyDescent="0.25">
      <c r="A22" s="84" t="s">
        <v>416</v>
      </c>
      <c r="B22" s="109" t="s">
        <v>417</v>
      </c>
      <c r="C22" s="85">
        <v>349.14699999999999</v>
      </c>
      <c r="D22" s="48"/>
      <c r="E22" s="85">
        <f t="shared" si="2"/>
        <v>349.14699999999999</v>
      </c>
      <c r="F22" s="239"/>
      <c r="G22" s="178"/>
      <c r="H22" s="178"/>
    </row>
    <row r="23" spans="1:8" ht="15" x14ac:dyDescent="0.25">
      <c r="A23" s="84" t="s">
        <v>418</v>
      </c>
      <c r="B23" s="109" t="s">
        <v>419</v>
      </c>
      <c r="C23" s="85">
        <v>198.4</v>
      </c>
      <c r="D23" s="85">
        <v>-78</v>
      </c>
      <c r="E23" s="85">
        <f t="shared" si="2"/>
        <v>120.4</v>
      </c>
      <c r="F23" s="239"/>
      <c r="G23" s="178"/>
      <c r="H23" s="178"/>
    </row>
    <row r="24" spans="1:8" ht="15" x14ac:dyDescent="0.25">
      <c r="A24" s="84" t="s">
        <v>420</v>
      </c>
      <c r="B24" s="17" t="s">
        <v>421</v>
      </c>
      <c r="C24" s="85">
        <v>28.3</v>
      </c>
      <c r="D24" s="85"/>
      <c r="E24" s="85">
        <f t="shared" si="2"/>
        <v>28.3</v>
      </c>
      <c r="F24" s="238"/>
      <c r="G24" s="178"/>
      <c r="H24" s="178"/>
    </row>
    <row r="25" spans="1:8" ht="15" x14ac:dyDescent="0.25">
      <c r="A25" s="84" t="s">
        <v>484</v>
      </c>
      <c r="B25" s="17" t="s">
        <v>485</v>
      </c>
      <c r="C25" s="85"/>
      <c r="D25" s="85">
        <v>78</v>
      </c>
      <c r="E25" s="85">
        <f t="shared" si="2"/>
        <v>78</v>
      </c>
      <c r="F25" s="238"/>
      <c r="G25" s="178"/>
      <c r="H25" s="178"/>
    </row>
    <row r="26" spans="1:8" ht="15" x14ac:dyDescent="0.25">
      <c r="A26" s="22" t="s">
        <v>19</v>
      </c>
      <c r="B26" s="230" t="s">
        <v>369</v>
      </c>
      <c r="C26" s="89">
        <f>C27</f>
        <v>504</v>
      </c>
      <c r="D26" s="89">
        <f>D27</f>
        <v>0</v>
      </c>
      <c r="E26" s="89">
        <f>E27</f>
        <v>504</v>
      </c>
      <c r="F26" s="239"/>
      <c r="G26" s="178"/>
      <c r="H26" s="178"/>
    </row>
    <row r="27" spans="1:8" ht="15" x14ac:dyDescent="0.25">
      <c r="A27" s="88" t="s">
        <v>422</v>
      </c>
      <c r="B27" s="230" t="s">
        <v>11</v>
      </c>
      <c r="C27" s="89">
        <f>C28+C29+C30</f>
        <v>504</v>
      </c>
      <c r="D27" s="89">
        <f t="shared" ref="D27:E27" si="3">D28+D29+D30</f>
        <v>0</v>
      </c>
      <c r="E27" s="89">
        <f t="shared" si="3"/>
        <v>504</v>
      </c>
      <c r="F27" s="239"/>
      <c r="G27" s="178"/>
      <c r="H27" s="178"/>
    </row>
    <row r="28" spans="1:8" ht="30" x14ac:dyDescent="0.25">
      <c r="A28" s="21" t="s">
        <v>423</v>
      </c>
      <c r="B28" s="221" t="s">
        <v>424</v>
      </c>
      <c r="C28" s="85">
        <v>374</v>
      </c>
      <c r="D28" s="85"/>
      <c r="E28" s="85">
        <f t="shared" si="2"/>
        <v>374</v>
      </c>
      <c r="F28" s="238"/>
      <c r="G28" s="178"/>
      <c r="H28" s="178"/>
    </row>
    <row r="29" spans="1:8" ht="30" customHeight="1" x14ac:dyDescent="0.25">
      <c r="A29" s="21" t="s">
        <v>425</v>
      </c>
      <c r="B29" s="221" t="s">
        <v>426</v>
      </c>
      <c r="C29" s="85">
        <v>100</v>
      </c>
      <c r="D29" s="48"/>
      <c r="E29" s="85">
        <f t="shared" si="2"/>
        <v>100</v>
      </c>
      <c r="F29" s="239"/>
      <c r="G29" s="178"/>
      <c r="H29" s="178"/>
    </row>
    <row r="30" spans="1:8" ht="30" x14ac:dyDescent="0.25">
      <c r="A30" s="21" t="s">
        <v>427</v>
      </c>
      <c r="B30" s="221" t="s">
        <v>428</v>
      </c>
      <c r="C30" s="85">
        <v>30</v>
      </c>
      <c r="D30" s="85"/>
      <c r="E30" s="85">
        <f t="shared" si="2"/>
        <v>30</v>
      </c>
      <c r="F30" s="239"/>
      <c r="G30" s="178"/>
      <c r="H30" s="178"/>
    </row>
    <row r="31" spans="1:8" ht="15.75" customHeight="1" x14ac:dyDescent="0.2">
      <c r="A31" s="22" t="s">
        <v>20</v>
      </c>
      <c r="B31" s="230" t="s">
        <v>370</v>
      </c>
      <c r="C31" s="89">
        <f>C32</f>
        <v>1128.2339999999999</v>
      </c>
      <c r="D31" s="89">
        <f>D32</f>
        <v>0</v>
      </c>
      <c r="E31" s="89">
        <f t="shared" si="2"/>
        <v>1128.2339999999999</v>
      </c>
      <c r="F31" s="238"/>
      <c r="G31" s="178"/>
      <c r="H31" s="178"/>
    </row>
    <row r="32" spans="1:8" ht="15" x14ac:dyDescent="0.25">
      <c r="A32" s="88" t="s">
        <v>429</v>
      </c>
      <c r="B32" s="230" t="s">
        <v>11</v>
      </c>
      <c r="C32" s="89">
        <f>C33+C34+C35+C36</f>
        <v>1128.2339999999999</v>
      </c>
      <c r="D32" s="89">
        <f t="shared" ref="D32:E32" si="4">D33+D34+D35+D36</f>
        <v>0</v>
      </c>
      <c r="E32" s="89">
        <f t="shared" si="4"/>
        <v>1128.2339999999999</v>
      </c>
      <c r="F32" s="239"/>
      <c r="G32" s="178"/>
      <c r="H32" s="178"/>
    </row>
    <row r="33" spans="1:8" ht="30" x14ac:dyDescent="0.25">
      <c r="A33" s="21" t="s">
        <v>430</v>
      </c>
      <c r="B33" s="109" t="s">
        <v>431</v>
      </c>
      <c r="C33" s="85">
        <v>90.433999999999997</v>
      </c>
      <c r="D33" s="52"/>
      <c r="E33" s="85">
        <f t="shared" si="2"/>
        <v>90.433999999999997</v>
      </c>
      <c r="F33" s="239"/>
      <c r="G33" s="178"/>
      <c r="H33" s="178"/>
    </row>
    <row r="34" spans="1:8" ht="32.25" customHeight="1" x14ac:dyDescent="0.25">
      <c r="A34" s="21" t="s">
        <v>432</v>
      </c>
      <c r="B34" s="221" t="s">
        <v>433</v>
      </c>
      <c r="C34" s="85">
        <v>15</v>
      </c>
      <c r="D34" s="110"/>
      <c r="E34" s="85">
        <f t="shared" si="2"/>
        <v>15</v>
      </c>
      <c r="F34" s="239"/>
      <c r="G34" s="178"/>
      <c r="H34" s="178"/>
    </row>
    <row r="35" spans="1:8" ht="17.25" customHeight="1" x14ac:dyDescent="0.25">
      <c r="A35" s="84" t="s">
        <v>434</v>
      </c>
      <c r="B35" s="221" t="s">
        <v>435</v>
      </c>
      <c r="C35" s="85">
        <v>1002.8</v>
      </c>
      <c r="D35" s="231"/>
      <c r="E35" s="85">
        <f t="shared" si="2"/>
        <v>1002.8</v>
      </c>
      <c r="F35" s="238"/>
      <c r="G35" s="178"/>
      <c r="H35" s="178"/>
    </row>
    <row r="36" spans="1:8" ht="30" x14ac:dyDescent="0.25">
      <c r="A36" s="21" t="s">
        <v>436</v>
      </c>
      <c r="B36" s="221" t="s">
        <v>428</v>
      </c>
      <c r="C36" s="85">
        <v>20</v>
      </c>
      <c r="D36" s="231"/>
      <c r="E36" s="85">
        <f t="shared" si="2"/>
        <v>20</v>
      </c>
      <c r="F36" s="239"/>
      <c r="G36" s="178"/>
      <c r="H36" s="178"/>
    </row>
    <row r="37" spans="1:8" ht="15" x14ac:dyDescent="0.25">
      <c r="A37" s="88" t="s">
        <v>22</v>
      </c>
      <c r="B37" s="164" t="s">
        <v>179</v>
      </c>
      <c r="C37" s="89">
        <f>C38</f>
        <v>16.687999999999999</v>
      </c>
      <c r="D37" s="89">
        <f>D38</f>
        <v>0</v>
      </c>
      <c r="E37" s="89">
        <f t="shared" si="2"/>
        <v>16.687999999999999</v>
      </c>
      <c r="F37" s="239"/>
      <c r="G37" s="143"/>
      <c r="H37" s="143"/>
    </row>
    <row r="38" spans="1:8" ht="15" x14ac:dyDescent="0.25">
      <c r="A38" s="88" t="s">
        <v>437</v>
      </c>
      <c r="B38" s="230" t="s">
        <v>11</v>
      </c>
      <c r="C38" s="89">
        <f>C39</f>
        <v>16.687999999999999</v>
      </c>
      <c r="D38" s="89">
        <f>D39</f>
        <v>0</v>
      </c>
      <c r="E38" s="89">
        <f t="shared" si="2"/>
        <v>16.687999999999999</v>
      </c>
      <c r="F38" s="239"/>
      <c r="G38" s="143"/>
      <c r="H38" s="143"/>
    </row>
    <row r="39" spans="1:8" ht="15" customHeight="1" x14ac:dyDescent="0.25">
      <c r="A39" s="21" t="s">
        <v>438</v>
      </c>
      <c r="B39" s="109" t="s">
        <v>439</v>
      </c>
      <c r="C39" s="85">
        <v>16.687999999999999</v>
      </c>
      <c r="D39" s="52"/>
      <c r="E39" s="85">
        <f t="shared" si="2"/>
        <v>16.687999999999999</v>
      </c>
      <c r="F39" s="239"/>
      <c r="G39" s="143"/>
      <c r="H39" s="143"/>
    </row>
    <row r="40" spans="1:8" ht="14.25" x14ac:dyDescent="0.2">
      <c r="A40" s="88" t="s">
        <v>90</v>
      </c>
      <c r="B40" s="164" t="s">
        <v>180</v>
      </c>
      <c r="C40" s="89">
        <f>C41+C45</f>
        <v>102.82299999999999</v>
      </c>
      <c r="D40" s="89">
        <f t="shared" ref="D40:E40" si="5">D41+D45</f>
        <v>0</v>
      </c>
      <c r="E40" s="89">
        <f t="shared" si="5"/>
        <v>102.82299999999999</v>
      </c>
      <c r="F40" s="238"/>
      <c r="G40" s="143"/>
      <c r="H40" s="143"/>
    </row>
    <row r="41" spans="1:8" ht="15" x14ac:dyDescent="0.25">
      <c r="A41" s="21" t="s">
        <v>440</v>
      </c>
      <c r="B41" s="17" t="s">
        <v>441</v>
      </c>
      <c r="C41" s="85">
        <f>C42+C43+C44</f>
        <v>81.822999999999993</v>
      </c>
      <c r="D41" s="48"/>
      <c r="E41" s="85">
        <f t="shared" si="2"/>
        <v>81.822999999999993</v>
      </c>
      <c r="F41" s="239"/>
      <c r="G41" s="143"/>
      <c r="H41" s="143"/>
    </row>
    <row r="42" spans="1:8" ht="15" x14ac:dyDescent="0.25">
      <c r="A42" s="84" t="s">
        <v>442</v>
      </c>
      <c r="B42" s="109" t="s">
        <v>306</v>
      </c>
      <c r="C42" s="85">
        <v>6.0869999999999997</v>
      </c>
      <c r="D42" s="48"/>
      <c r="E42" s="85">
        <f t="shared" si="2"/>
        <v>6.0869999999999997</v>
      </c>
      <c r="F42" s="239"/>
      <c r="G42" s="143"/>
      <c r="H42" s="143"/>
    </row>
    <row r="43" spans="1:8" ht="15" x14ac:dyDescent="0.25">
      <c r="A43" s="84" t="s">
        <v>443</v>
      </c>
      <c r="B43" s="109" t="s">
        <v>307</v>
      </c>
      <c r="C43" s="85">
        <v>74.212999999999994</v>
      </c>
      <c r="D43" s="168"/>
      <c r="E43" s="85">
        <f t="shared" si="2"/>
        <v>74.212999999999994</v>
      </c>
      <c r="F43" s="239"/>
      <c r="G43" s="143"/>
      <c r="H43" s="143"/>
    </row>
    <row r="44" spans="1:8" ht="15" x14ac:dyDescent="0.25">
      <c r="A44" s="84" t="s">
        <v>444</v>
      </c>
      <c r="B44" s="109" t="s">
        <v>391</v>
      </c>
      <c r="C44" s="85">
        <v>1.5229999999999999</v>
      </c>
      <c r="D44" s="168"/>
      <c r="E44" s="85">
        <f t="shared" si="2"/>
        <v>1.5229999999999999</v>
      </c>
      <c r="F44" s="238"/>
      <c r="G44" s="143"/>
      <c r="H44" s="143"/>
    </row>
    <row r="45" spans="1:8" ht="30" x14ac:dyDescent="0.25">
      <c r="A45" s="84" t="s">
        <v>445</v>
      </c>
      <c r="B45" s="221" t="s">
        <v>446</v>
      </c>
      <c r="C45" s="85">
        <f>C46</f>
        <v>21</v>
      </c>
      <c r="D45" s="85">
        <f t="shared" ref="D45:E45" si="6">D46</f>
        <v>0</v>
      </c>
      <c r="E45" s="85">
        <f t="shared" si="6"/>
        <v>21</v>
      </c>
      <c r="F45" s="239"/>
      <c r="G45" s="143"/>
      <c r="H45" s="143"/>
    </row>
    <row r="46" spans="1:8" ht="15" x14ac:dyDescent="0.25">
      <c r="A46" s="84" t="s">
        <v>447</v>
      </c>
      <c r="B46" s="109" t="s">
        <v>11</v>
      </c>
      <c r="C46" s="85">
        <v>21</v>
      </c>
      <c r="D46" s="168"/>
      <c r="E46" s="85">
        <v>21</v>
      </c>
      <c r="F46" s="239"/>
      <c r="G46" s="143"/>
      <c r="H46" s="143"/>
    </row>
    <row r="47" spans="1:8" ht="15" x14ac:dyDescent="0.25">
      <c r="A47" s="88" t="s">
        <v>93</v>
      </c>
      <c r="B47" s="164" t="s">
        <v>181</v>
      </c>
      <c r="C47" s="89">
        <f>C48+C65+C66</f>
        <v>401.94799999999998</v>
      </c>
      <c r="D47" s="89">
        <f t="shared" ref="D47:E47" si="7">D48+D65+D66</f>
        <v>0</v>
      </c>
      <c r="E47" s="89">
        <f t="shared" si="7"/>
        <v>401.94799999999998</v>
      </c>
      <c r="F47" s="239"/>
      <c r="G47" s="143"/>
      <c r="H47" s="143"/>
    </row>
    <row r="48" spans="1:8" ht="18.75" customHeight="1" x14ac:dyDescent="0.25">
      <c r="A48" s="21" t="s">
        <v>448</v>
      </c>
      <c r="B48" s="17" t="s">
        <v>441</v>
      </c>
      <c r="C48" s="85">
        <f>C49+C50+C51+C52+C53+C54+C55+C56+C57+C58+C59+C60+C61+C62+C63+C64</f>
        <v>126.848</v>
      </c>
      <c r="D48" s="48"/>
      <c r="E48" s="85">
        <f t="shared" si="2"/>
        <v>126.848</v>
      </c>
      <c r="F48" s="239"/>
      <c r="G48" s="143"/>
      <c r="H48" s="143"/>
    </row>
    <row r="49" spans="1:8" ht="15" x14ac:dyDescent="0.25">
      <c r="A49" s="21" t="s">
        <v>449</v>
      </c>
      <c r="B49" s="17" t="s">
        <v>450</v>
      </c>
      <c r="C49" s="85">
        <v>1.64</v>
      </c>
      <c r="D49" s="48"/>
      <c r="E49" s="85">
        <f t="shared" si="2"/>
        <v>1.64</v>
      </c>
      <c r="F49" s="143"/>
      <c r="G49" s="143"/>
      <c r="H49" s="143"/>
    </row>
    <row r="50" spans="1:8" ht="15" x14ac:dyDescent="0.25">
      <c r="A50" s="21" t="s">
        <v>451</v>
      </c>
      <c r="B50" s="17" t="s">
        <v>308</v>
      </c>
      <c r="C50" s="85">
        <v>1.6719999999999999</v>
      </c>
      <c r="D50" s="48"/>
      <c r="E50" s="85">
        <f t="shared" si="2"/>
        <v>1.6719999999999999</v>
      </c>
      <c r="F50" s="143"/>
      <c r="G50" s="143"/>
      <c r="H50" s="143"/>
    </row>
    <row r="51" spans="1:8" ht="15" x14ac:dyDescent="0.25">
      <c r="A51" s="84" t="s">
        <v>452</v>
      </c>
      <c r="B51" s="223" t="s">
        <v>309</v>
      </c>
      <c r="C51" s="85">
        <v>6.8520000000000003</v>
      </c>
      <c r="D51" s="48"/>
      <c r="E51" s="85">
        <f t="shared" si="2"/>
        <v>6.8520000000000003</v>
      </c>
      <c r="F51" s="143"/>
      <c r="G51" s="143"/>
      <c r="H51" s="143"/>
    </row>
    <row r="52" spans="1:8" ht="15" x14ac:dyDescent="0.25">
      <c r="A52" s="84" t="s">
        <v>453</v>
      </c>
      <c r="B52" s="223" t="s">
        <v>310</v>
      </c>
      <c r="C52" s="85">
        <v>2.7269999999999999</v>
      </c>
      <c r="D52" s="48"/>
      <c r="E52" s="85">
        <f t="shared" si="2"/>
        <v>2.7269999999999999</v>
      </c>
      <c r="F52" s="143"/>
      <c r="G52" s="143"/>
      <c r="H52" s="143"/>
    </row>
    <row r="53" spans="1:8" ht="15" x14ac:dyDescent="0.25">
      <c r="A53" s="84" t="s">
        <v>454</v>
      </c>
      <c r="B53" s="223" t="s">
        <v>311</v>
      </c>
      <c r="C53" s="85">
        <v>1.37</v>
      </c>
      <c r="D53" s="48"/>
      <c r="E53" s="85">
        <f t="shared" si="2"/>
        <v>1.37</v>
      </c>
      <c r="F53" s="143"/>
      <c r="G53" s="143"/>
      <c r="H53" s="143"/>
    </row>
    <row r="54" spans="1:8" ht="30" x14ac:dyDescent="0.25">
      <c r="A54" s="84" t="s">
        <v>455</v>
      </c>
      <c r="B54" s="109" t="s">
        <v>380</v>
      </c>
      <c r="C54" s="85">
        <v>4.4039999999999999</v>
      </c>
      <c r="D54" s="48"/>
      <c r="E54" s="85">
        <f t="shared" si="2"/>
        <v>4.4039999999999999</v>
      </c>
      <c r="F54" s="143"/>
      <c r="G54" s="143"/>
      <c r="H54" s="143"/>
    </row>
    <row r="55" spans="1:8" ht="15" x14ac:dyDescent="0.25">
      <c r="A55" s="84" t="s">
        <v>456</v>
      </c>
      <c r="B55" s="109" t="s">
        <v>312</v>
      </c>
      <c r="C55" s="85">
        <v>2.6019999999999999</v>
      </c>
      <c r="D55" s="48"/>
      <c r="E55" s="85">
        <f t="shared" si="2"/>
        <v>2.6019999999999999</v>
      </c>
      <c r="F55" s="143"/>
      <c r="G55" s="143"/>
      <c r="H55" s="143"/>
    </row>
    <row r="56" spans="1:8" ht="15" x14ac:dyDescent="0.25">
      <c r="A56" s="84" t="s">
        <v>457</v>
      </c>
      <c r="B56" s="109" t="s">
        <v>313</v>
      </c>
      <c r="C56" s="85">
        <v>5.7140000000000004</v>
      </c>
      <c r="D56" s="48"/>
      <c r="E56" s="85">
        <f t="shared" si="2"/>
        <v>5.7140000000000004</v>
      </c>
      <c r="F56" s="143"/>
      <c r="G56" s="143"/>
      <c r="H56" s="143"/>
    </row>
    <row r="57" spans="1:8" ht="15" x14ac:dyDescent="0.25">
      <c r="A57" s="84" t="s">
        <v>458</v>
      </c>
      <c r="B57" s="109" t="s">
        <v>459</v>
      </c>
      <c r="C57" s="85">
        <v>5.3959999999999999</v>
      </c>
      <c r="D57" s="48"/>
      <c r="E57" s="85">
        <f t="shared" si="2"/>
        <v>5.3959999999999999</v>
      </c>
      <c r="F57" s="143"/>
      <c r="G57" s="143"/>
      <c r="H57" s="143"/>
    </row>
    <row r="58" spans="1:8" ht="15" x14ac:dyDescent="0.25">
      <c r="A58" s="84" t="s">
        <v>460</v>
      </c>
      <c r="B58" s="109" t="s">
        <v>461</v>
      </c>
      <c r="C58" s="85">
        <v>3.403</v>
      </c>
      <c r="D58" s="48"/>
      <c r="E58" s="85">
        <f t="shared" si="2"/>
        <v>3.403</v>
      </c>
      <c r="F58" s="143"/>
      <c r="G58" s="143"/>
      <c r="H58" s="143"/>
    </row>
    <row r="59" spans="1:8" ht="15" x14ac:dyDescent="0.25">
      <c r="A59" s="84" t="s">
        <v>462</v>
      </c>
      <c r="B59" s="109" t="s">
        <v>314</v>
      </c>
      <c r="C59" s="85">
        <v>3.44</v>
      </c>
      <c r="D59" s="48"/>
      <c r="E59" s="85">
        <f t="shared" si="2"/>
        <v>3.44</v>
      </c>
      <c r="F59" s="143"/>
      <c r="G59" s="143"/>
      <c r="H59" s="143"/>
    </row>
    <row r="60" spans="1:8" ht="15" x14ac:dyDescent="0.25">
      <c r="A60" s="84" t="s">
        <v>463</v>
      </c>
      <c r="B60" s="109" t="s">
        <v>315</v>
      </c>
      <c r="C60" s="85">
        <v>20.434999999999999</v>
      </c>
      <c r="D60" s="48"/>
      <c r="E60" s="85">
        <f t="shared" si="2"/>
        <v>20.434999999999999</v>
      </c>
      <c r="F60" s="143"/>
      <c r="G60" s="143"/>
      <c r="H60" s="143"/>
    </row>
    <row r="61" spans="1:8" ht="15" x14ac:dyDescent="0.25">
      <c r="A61" s="84" t="s">
        <v>464</v>
      </c>
      <c r="B61" s="109" t="s">
        <v>316</v>
      </c>
      <c r="C61" s="85">
        <v>13.577</v>
      </c>
      <c r="D61" s="168"/>
      <c r="E61" s="85">
        <f t="shared" si="2"/>
        <v>13.577</v>
      </c>
      <c r="F61" s="143"/>
      <c r="G61" s="143"/>
      <c r="H61" s="143"/>
    </row>
    <row r="62" spans="1:8" ht="15" x14ac:dyDescent="0.25">
      <c r="A62" s="84" t="s">
        <v>465</v>
      </c>
      <c r="B62" s="109" t="s">
        <v>317</v>
      </c>
      <c r="C62" s="85">
        <v>11.669</v>
      </c>
      <c r="D62" s="168"/>
      <c r="E62" s="85">
        <f t="shared" si="2"/>
        <v>11.669</v>
      </c>
      <c r="F62" s="143"/>
      <c r="G62" s="143"/>
      <c r="H62" s="143"/>
    </row>
    <row r="63" spans="1:8" ht="15" x14ac:dyDescent="0.25">
      <c r="A63" s="84" t="s">
        <v>466</v>
      </c>
      <c r="B63" s="109" t="s">
        <v>467</v>
      </c>
      <c r="C63" s="85">
        <v>38.093000000000004</v>
      </c>
      <c r="D63" s="168"/>
      <c r="E63" s="85">
        <f t="shared" si="2"/>
        <v>38.093000000000004</v>
      </c>
      <c r="F63" s="143"/>
      <c r="G63" s="143"/>
      <c r="H63" s="143"/>
    </row>
    <row r="64" spans="1:8" ht="15" x14ac:dyDescent="0.25">
      <c r="A64" s="84" t="s">
        <v>468</v>
      </c>
      <c r="B64" s="109" t="s">
        <v>318</v>
      </c>
      <c r="C64" s="85">
        <v>3.8540000000000001</v>
      </c>
      <c r="D64" s="168"/>
      <c r="E64" s="85">
        <f t="shared" si="2"/>
        <v>3.8540000000000001</v>
      </c>
      <c r="F64" s="143"/>
      <c r="G64" s="143"/>
      <c r="H64" s="143"/>
    </row>
    <row r="65" spans="1:8" ht="15" x14ac:dyDescent="0.25">
      <c r="A65" s="84" t="s">
        <v>469</v>
      </c>
      <c r="B65" s="109" t="s">
        <v>467</v>
      </c>
      <c r="C65" s="85">
        <v>72.599999999999994</v>
      </c>
      <c r="D65" s="168"/>
      <c r="E65" s="85">
        <f t="shared" si="2"/>
        <v>72.599999999999994</v>
      </c>
      <c r="F65" s="143"/>
      <c r="G65" s="143"/>
      <c r="H65" s="143"/>
    </row>
    <row r="66" spans="1:8" ht="30" x14ac:dyDescent="0.25">
      <c r="A66" s="21" t="s">
        <v>470</v>
      </c>
      <c r="B66" s="221" t="s">
        <v>446</v>
      </c>
      <c r="C66" s="85">
        <f>C67+C68</f>
        <v>202.5</v>
      </c>
      <c r="D66" s="85">
        <f t="shared" ref="D66:E66" si="8">D67+D68</f>
        <v>0</v>
      </c>
      <c r="E66" s="85">
        <f t="shared" si="8"/>
        <v>202.5</v>
      </c>
      <c r="F66" s="143"/>
      <c r="G66" s="143"/>
      <c r="H66" s="143"/>
    </row>
    <row r="67" spans="1:8" ht="15" x14ac:dyDescent="0.25">
      <c r="A67" s="84" t="s">
        <v>471</v>
      </c>
      <c r="B67" s="109" t="s">
        <v>11</v>
      </c>
      <c r="C67" s="85">
        <v>190</v>
      </c>
      <c r="D67" s="168"/>
      <c r="E67" s="85">
        <v>190</v>
      </c>
      <c r="F67" s="143"/>
      <c r="G67" s="143"/>
      <c r="H67" s="143"/>
    </row>
    <row r="68" spans="1:8" ht="30" x14ac:dyDescent="0.25">
      <c r="A68" s="84" t="s">
        <v>472</v>
      </c>
      <c r="B68" s="109" t="s">
        <v>380</v>
      </c>
      <c r="C68" s="85">
        <v>12.5</v>
      </c>
      <c r="D68" s="168"/>
      <c r="E68" s="85">
        <v>12.5</v>
      </c>
      <c r="F68" s="143"/>
      <c r="G68" s="143"/>
      <c r="H68" s="143"/>
    </row>
    <row r="69" spans="1:8" ht="14.25" x14ac:dyDescent="0.2">
      <c r="A69" s="88" t="s">
        <v>97</v>
      </c>
      <c r="B69" s="164" t="s">
        <v>182</v>
      </c>
      <c r="C69" s="89">
        <f>C70</f>
        <v>108.559</v>
      </c>
      <c r="D69" s="168"/>
      <c r="E69" s="89">
        <f t="shared" si="2"/>
        <v>108.559</v>
      </c>
      <c r="F69" s="143"/>
      <c r="G69" s="143"/>
      <c r="H69" s="143"/>
    </row>
    <row r="70" spans="1:8" ht="15" x14ac:dyDescent="0.25">
      <c r="A70" s="21" t="s">
        <v>473</v>
      </c>
      <c r="B70" s="17" t="s">
        <v>441</v>
      </c>
      <c r="C70" s="85">
        <f>C71+C72</f>
        <v>108.559</v>
      </c>
      <c r="D70" s="232"/>
      <c r="E70" s="85">
        <f t="shared" si="2"/>
        <v>108.559</v>
      </c>
      <c r="F70" s="143"/>
      <c r="G70" s="143"/>
      <c r="H70" s="143"/>
    </row>
    <row r="71" spans="1:8" ht="15" x14ac:dyDescent="0.25">
      <c r="A71" s="84" t="s">
        <v>474</v>
      </c>
      <c r="B71" s="223" t="s">
        <v>319</v>
      </c>
      <c r="C71" s="85">
        <v>17.207000000000001</v>
      </c>
      <c r="D71" s="48"/>
      <c r="E71" s="85">
        <f t="shared" si="2"/>
        <v>17.207000000000001</v>
      </c>
      <c r="F71" s="143"/>
      <c r="G71" s="143"/>
      <c r="H71" s="143"/>
    </row>
    <row r="72" spans="1:8" ht="15" x14ac:dyDescent="0.25">
      <c r="A72" s="84" t="s">
        <v>475</v>
      </c>
      <c r="B72" s="109" t="s">
        <v>394</v>
      </c>
      <c r="C72" s="85">
        <v>91.352000000000004</v>
      </c>
      <c r="D72" s="48"/>
      <c r="E72" s="85">
        <f t="shared" si="2"/>
        <v>91.352000000000004</v>
      </c>
      <c r="F72" s="143"/>
      <c r="G72" s="143"/>
      <c r="H72" s="143"/>
    </row>
    <row r="73" spans="1:8" ht="15" x14ac:dyDescent="0.25">
      <c r="A73" s="22" t="s">
        <v>225</v>
      </c>
      <c r="B73" s="164" t="s">
        <v>184</v>
      </c>
      <c r="C73" s="89">
        <f>C74</f>
        <v>126.7</v>
      </c>
      <c r="D73" s="48"/>
      <c r="E73" s="89">
        <f t="shared" si="2"/>
        <v>126.7</v>
      </c>
      <c r="F73" s="143"/>
      <c r="G73" s="143"/>
      <c r="H73" s="143"/>
    </row>
    <row r="74" spans="1:8" ht="15" x14ac:dyDescent="0.25">
      <c r="A74" s="88" t="s">
        <v>476</v>
      </c>
      <c r="B74" s="230" t="s">
        <v>11</v>
      </c>
      <c r="C74" s="89">
        <f>C75</f>
        <v>126.7</v>
      </c>
      <c r="D74" s="48"/>
      <c r="E74" s="89">
        <f t="shared" si="2"/>
        <v>126.7</v>
      </c>
      <c r="F74" s="143"/>
      <c r="G74" s="143"/>
      <c r="H74" s="143"/>
    </row>
    <row r="75" spans="1:8" ht="30" x14ac:dyDescent="0.25">
      <c r="A75" s="21" t="s">
        <v>477</v>
      </c>
      <c r="B75" s="221" t="s">
        <v>478</v>
      </c>
      <c r="C75" s="85">
        <v>126.7</v>
      </c>
      <c r="D75" s="233"/>
      <c r="E75" s="85">
        <f t="shared" si="2"/>
        <v>126.7</v>
      </c>
      <c r="F75" s="143"/>
      <c r="G75" s="143"/>
      <c r="H75" s="143"/>
    </row>
    <row r="76" spans="1:8" ht="14.25" x14ac:dyDescent="0.2">
      <c r="A76" s="234" t="s">
        <v>113</v>
      </c>
      <c r="B76" s="230" t="s">
        <v>183</v>
      </c>
      <c r="C76" s="89">
        <f>C77</f>
        <v>15</v>
      </c>
      <c r="D76" s="89">
        <f t="shared" ref="D76:D77" si="9">D77</f>
        <v>0</v>
      </c>
      <c r="E76" s="89">
        <f t="shared" si="2"/>
        <v>15</v>
      </c>
      <c r="F76" s="143"/>
      <c r="G76" s="143"/>
      <c r="H76" s="143"/>
    </row>
    <row r="77" spans="1:8" ht="14.25" x14ac:dyDescent="0.2">
      <c r="A77" s="22" t="s">
        <v>479</v>
      </c>
      <c r="B77" s="230" t="s">
        <v>11</v>
      </c>
      <c r="C77" s="89">
        <f>C78</f>
        <v>15</v>
      </c>
      <c r="D77" s="89">
        <f t="shared" si="9"/>
        <v>0</v>
      </c>
      <c r="E77" s="89">
        <f t="shared" si="2"/>
        <v>15</v>
      </c>
      <c r="F77" s="143"/>
      <c r="G77" s="143"/>
      <c r="H77" s="143"/>
    </row>
    <row r="78" spans="1:8" ht="15" x14ac:dyDescent="0.25">
      <c r="A78" s="21" t="s">
        <v>480</v>
      </c>
      <c r="B78" s="17" t="s">
        <v>357</v>
      </c>
      <c r="C78" s="85">
        <v>15</v>
      </c>
      <c r="D78" s="85"/>
      <c r="E78" s="85">
        <f t="shared" si="2"/>
        <v>15</v>
      </c>
      <c r="F78" s="143"/>
      <c r="G78" s="143"/>
      <c r="H78" s="143"/>
    </row>
    <row r="79" spans="1:8" ht="14.25" x14ac:dyDescent="0.2">
      <c r="A79" s="88"/>
      <c r="B79" s="59" t="s">
        <v>305</v>
      </c>
      <c r="C79" s="89">
        <f>C73+C69+C47+C40+C37+C31+C26+C19+C13+C17+C76</f>
        <v>4508.942</v>
      </c>
      <c r="D79" s="89">
        <f>D73+D69+D47+D40+D37+D31+D26+D19+D13+D17</f>
        <v>0</v>
      </c>
      <c r="E79" s="89">
        <f t="shared" si="2"/>
        <v>4508.942</v>
      </c>
      <c r="F79" s="143"/>
      <c r="G79" s="143"/>
      <c r="H79" s="143"/>
    </row>
    <row r="80" spans="1:8" x14ac:dyDescent="0.2">
      <c r="F80" s="143"/>
      <c r="G80" s="143"/>
      <c r="H80" s="143"/>
    </row>
    <row r="81" spans="6:8" x14ac:dyDescent="0.2">
      <c r="F81" s="143"/>
      <c r="G81" s="143"/>
      <c r="H81" s="143"/>
    </row>
    <row r="82" spans="6:8" x14ac:dyDescent="0.2">
      <c r="F82" s="143"/>
      <c r="G82" s="143"/>
      <c r="H82" s="143"/>
    </row>
  </sheetData>
  <mergeCells count="2">
    <mergeCell ref="C1:E1"/>
    <mergeCell ref="A8:E8"/>
  </mergeCells>
  <pageMargins left="0.74803149606299213" right="0.19685039370078741" top="0.59055118110236227" bottom="0.5511811023622047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9" sqref="R2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Įvardinti diapazonai</vt:lpstr>
      </vt:variant>
      <vt:variant>
        <vt:i4>3</vt:i4>
      </vt:variant>
    </vt:vector>
  </HeadingPairs>
  <TitlesOfParts>
    <vt:vector size="11" baseType="lpstr">
      <vt:lpstr> 1 priedas</vt:lpstr>
      <vt:lpstr> 2 priedas</vt:lpstr>
      <vt:lpstr> 3 priedas</vt:lpstr>
      <vt:lpstr> 4 priedas</vt:lpstr>
      <vt:lpstr> 6 priedas</vt:lpstr>
      <vt:lpstr> 7 priedas</vt:lpstr>
      <vt:lpstr> 8 priedas</vt:lpstr>
      <vt:lpstr>Lapas1</vt:lpstr>
      <vt:lpstr>' 3 priedas'!Print_Area</vt:lpstr>
      <vt:lpstr>' 7 priedas'!Print_Area</vt:lpstr>
      <vt:lpstr>' 8 priedas'!Print_Area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Edita Samalienė</cp:lastModifiedBy>
  <cp:lastPrinted>2024-12-12T12:50:56Z</cp:lastPrinted>
  <dcterms:created xsi:type="dcterms:W3CDTF">2009-01-12T06:33:21Z</dcterms:created>
  <dcterms:modified xsi:type="dcterms:W3CDTF">2024-12-12T12:51:23Z</dcterms:modified>
</cp:coreProperties>
</file>