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/>
  </bookViews>
  <sheets>
    <sheet name=" 1 priedas" sheetId="7" r:id="rId1"/>
    <sheet name=" 3 priedas" sheetId="6" r:id="rId2"/>
    <sheet name=" 4 priedas" sheetId="5" r:id="rId3"/>
    <sheet name=" 5 priedas" sheetId="4" r:id="rId4"/>
    <sheet name="Lapas1" sheetId="2" r:id="rId5"/>
  </sheets>
  <definedNames>
    <definedName name="_xlnm.Print_Area" localSheetId="1">' 3 priedas'!$A$1:$E$140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6" l="1"/>
  <c r="D94" i="6"/>
  <c r="D69" i="6"/>
  <c r="E69" i="6"/>
  <c r="C69" i="6"/>
  <c r="D131" i="6" l="1"/>
  <c r="E75" i="6"/>
  <c r="D35" i="4" l="1"/>
  <c r="E34" i="4"/>
  <c r="E53" i="5" l="1"/>
  <c r="D53" i="5"/>
  <c r="E59" i="5"/>
  <c r="E49" i="5"/>
  <c r="D135" i="6" l="1"/>
  <c r="D133" i="6"/>
  <c r="D130" i="6"/>
  <c r="D47" i="7"/>
  <c r="D49" i="7" s="1"/>
  <c r="D52" i="7" s="1"/>
  <c r="E60" i="6"/>
  <c r="D53" i="6"/>
  <c r="C53" i="6"/>
  <c r="D47" i="6" l="1"/>
  <c r="C47" i="6"/>
  <c r="C137" i="6" l="1"/>
  <c r="E74" i="6"/>
  <c r="E73" i="6"/>
  <c r="D66" i="6"/>
  <c r="C66" i="6"/>
  <c r="E68" i="6"/>
  <c r="E14" i="4" l="1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5" i="4"/>
  <c r="E13" i="4"/>
  <c r="C81" i="6"/>
  <c r="E81" i="6" s="1"/>
  <c r="E26" i="5" l="1"/>
  <c r="C41" i="7"/>
  <c r="D41" i="7"/>
  <c r="D129" i="6"/>
  <c r="D116" i="6"/>
  <c r="D104" i="6"/>
  <c r="D109" i="6"/>
  <c r="D76" i="6"/>
  <c r="D61" i="6"/>
  <c r="D28" i="6"/>
  <c r="E15" i="6"/>
  <c r="E19" i="6"/>
  <c r="E20" i="6"/>
  <c r="E21" i="6"/>
  <c r="E22" i="6"/>
  <c r="E23" i="6"/>
  <c r="E24" i="6"/>
  <c r="E25" i="6"/>
  <c r="E26" i="6"/>
  <c r="E27" i="6"/>
  <c r="E30" i="6"/>
  <c r="E31" i="6"/>
  <c r="E32" i="6"/>
  <c r="E33" i="6"/>
  <c r="E34" i="6"/>
  <c r="E35" i="6"/>
  <c r="E36" i="6"/>
  <c r="E37" i="6"/>
  <c r="E38" i="6"/>
  <c r="E39" i="6"/>
  <c r="E40" i="6"/>
  <c r="E41" i="6"/>
  <c r="E43" i="6"/>
  <c r="E44" i="6"/>
  <c r="E45" i="6"/>
  <c r="E46" i="6"/>
  <c r="E48" i="6"/>
  <c r="E49" i="6"/>
  <c r="E50" i="6"/>
  <c r="E51" i="6"/>
  <c r="E52" i="6"/>
  <c r="E54" i="6"/>
  <c r="E55" i="6"/>
  <c r="E56" i="6"/>
  <c r="E57" i="6"/>
  <c r="E58" i="6"/>
  <c r="E59" i="6"/>
  <c r="E62" i="6"/>
  <c r="E63" i="6"/>
  <c r="E64" i="6"/>
  <c r="E65" i="6"/>
  <c r="E67" i="6"/>
  <c r="E66" i="6" s="1"/>
  <c r="E70" i="6"/>
  <c r="E71" i="6"/>
  <c r="E72" i="6"/>
  <c r="E77" i="6"/>
  <c r="E78" i="6"/>
  <c r="E79" i="6"/>
  <c r="E80" i="6"/>
  <c r="E82" i="6"/>
  <c r="E83" i="6"/>
  <c r="E86" i="6"/>
  <c r="E87" i="6"/>
  <c r="E88" i="6"/>
  <c r="E89" i="6"/>
  <c r="E92" i="6"/>
  <c r="E93" i="6"/>
  <c r="E95" i="6"/>
  <c r="E98" i="6"/>
  <c r="E99" i="6"/>
  <c r="E102" i="6"/>
  <c r="E103" i="6"/>
  <c r="E105" i="6"/>
  <c r="E106" i="6"/>
  <c r="E107" i="6"/>
  <c r="E108" i="6"/>
  <c r="E110" i="6"/>
  <c r="E111" i="6"/>
  <c r="E112" i="6"/>
  <c r="E113" i="6"/>
  <c r="E114" i="6"/>
  <c r="E115" i="6"/>
  <c r="E117" i="6"/>
  <c r="E118" i="6"/>
  <c r="E119" i="6"/>
  <c r="E120" i="6"/>
  <c r="E121" i="6"/>
  <c r="E122" i="6"/>
  <c r="E124" i="6"/>
  <c r="E18" i="6"/>
  <c r="D17" i="6"/>
  <c r="C17" i="6"/>
  <c r="E53" i="6" l="1"/>
  <c r="D138" i="6"/>
  <c r="D16" i="6"/>
  <c r="E17" i="6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8" i="7"/>
  <c r="E50" i="7"/>
  <c r="E51" i="7"/>
  <c r="E13" i="7"/>
  <c r="D123" i="6" l="1"/>
  <c r="F29" i="5" l="1"/>
  <c r="F30" i="5"/>
  <c r="F33" i="5"/>
  <c r="F34" i="5"/>
  <c r="F35" i="5"/>
  <c r="F36" i="5"/>
  <c r="F39" i="5"/>
  <c r="F40" i="5"/>
  <c r="F41" i="5"/>
  <c r="F44" i="5"/>
  <c r="F45" i="5"/>
  <c r="F46" i="5"/>
  <c r="F47" i="5"/>
  <c r="F48" i="5"/>
  <c r="F49" i="5"/>
  <c r="F52" i="5"/>
  <c r="F53" i="5"/>
  <c r="F56" i="5"/>
  <c r="F57" i="5"/>
  <c r="F58" i="5"/>
  <c r="F16" i="5"/>
  <c r="F17" i="5"/>
  <c r="F26" i="5" s="1"/>
  <c r="F59" i="5" s="1"/>
  <c r="F18" i="5"/>
  <c r="F19" i="5"/>
  <c r="F20" i="5"/>
  <c r="F21" i="5"/>
  <c r="F22" i="5"/>
  <c r="F23" i="5"/>
  <c r="F24" i="5"/>
  <c r="F25" i="5"/>
  <c r="F15" i="5"/>
  <c r="C35" i="4" l="1"/>
  <c r="D58" i="5" l="1"/>
  <c r="D49" i="5"/>
  <c r="D41" i="5"/>
  <c r="D36" i="5"/>
  <c r="D26" i="5"/>
  <c r="D59" i="5" s="1"/>
  <c r="C47" i="7" l="1"/>
  <c r="C38" i="7"/>
  <c r="C33" i="7"/>
  <c r="C29" i="7"/>
  <c r="C22" i="7"/>
  <c r="C16" i="7"/>
  <c r="C15" i="7" s="1"/>
  <c r="C26" i="7" s="1"/>
  <c r="C49" i="7" l="1"/>
  <c r="E49" i="7" s="1"/>
  <c r="E47" i="7"/>
  <c r="E137" i="6"/>
  <c r="C136" i="6"/>
  <c r="E136" i="6" s="1"/>
  <c r="C135" i="6"/>
  <c r="E135" i="6" s="1"/>
  <c r="C134" i="6"/>
  <c r="E134" i="6" s="1"/>
  <c r="C133" i="6"/>
  <c r="E133" i="6" s="1"/>
  <c r="C132" i="6"/>
  <c r="E132" i="6" s="1"/>
  <c r="C131" i="6"/>
  <c r="E131" i="6" s="1"/>
  <c r="C130" i="6"/>
  <c r="E130" i="6" s="1"/>
  <c r="C128" i="6"/>
  <c r="E128" i="6" s="1"/>
  <c r="C127" i="6"/>
  <c r="E127" i="6" s="1"/>
  <c r="C126" i="6"/>
  <c r="E126" i="6" s="1"/>
  <c r="C116" i="6"/>
  <c r="E116" i="6" s="1"/>
  <c r="C109" i="6"/>
  <c r="E109" i="6" s="1"/>
  <c r="C104" i="6"/>
  <c r="E104" i="6" s="1"/>
  <c r="C101" i="6"/>
  <c r="E101" i="6" s="1"/>
  <c r="C100" i="6"/>
  <c r="E100" i="6" s="1"/>
  <c r="C97" i="6"/>
  <c r="E97" i="6" s="1"/>
  <c r="C94" i="6"/>
  <c r="E94" i="6" s="1"/>
  <c r="C91" i="6"/>
  <c r="C85" i="6"/>
  <c r="E85" i="6" s="1"/>
  <c r="C76" i="6"/>
  <c r="E76" i="6" s="1"/>
  <c r="C61" i="6"/>
  <c r="E61" i="6" s="1"/>
  <c r="E47" i="6"/>
  <c r="C42" i="6"/>
  <c r="E42" i="6" s="1"/>
  <c r="C29" i="6"/>
  <c r="E29" i="6" s="1"/>
  <c r="C28" i="6"/>
  <c r="C14" i="6"/>
  <c r="E14" i="6" s="1"/>
  <c r="C90" i="6" l="1"/>
  <c r="E90" i="6" s="1"/>
  <c r="E91" i="6"/>
  <c r="C125" i="6"/>
  <c r="E125" i="6" s="1"/>
  <c r="C96" i="6"/>
  <c r="E96" i="6" s="1"/>
  <c r="E28" i="6"/>
  <c r="C16" i="6"/>
  <c r="E16" i="6" s="1"/>
  <c r="C52" i="7"/>
  <c r="E52" i="7" s="1"/>
  <c r="C138" i="6" l="1"/>
  <c r="E138" i="6" s="1"/>
  <c r="C129" i="6"/>
  <c r="E129" i="6" s="1"/>
  <c r="C123" i="6"/>
  <c r="E123" i="6" s="1"/>
</calcChain>
</file>

<file path=xl/sharedStrings.xml><?xml version="1.0" encoding="utf-8"?>
<sst xmlns="http://schemas.openxmlformats.org/spreadsheetml/2006/main" count="473" uniqueCount="353">
  <si>
    <t>Iš viso</t>
  </si>
  <si>
    <t>Tarybos veiklos išlaidos</t>
  </si>
  <si>
    <t>Administracijos veiklos išlaidos</t>
  </si>
  <si>
    <t>Savivaldybės savarankiškoms funkcijoms finansuoti</t>
  </si>
  <si>
    <t>Spec.dotacija valstybinėms funkcijoms atlikti</t>
  </si>
  <si>
    <t>Spec. dotacija valstybinėms funkcijoms atlikti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</si>
  <si>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</si>
  <si>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</si>
  <si>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</si>
  <si>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</si>
  <si>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>Savivaldybės administracijos direktorius</t>
  </si>
  <si>
    <t>Reprezentacinės išlaidos</t>
  </si>
  <si>
    <t>Imbarės seniūnija</t>
  </si>
  <si>
    <t>Kartenos seniūnija</t>
  </si>
  <si>
    <t>Kretingos seniūnija</t>
  </si>
  <si>
    <t>Kūlupėnų seniūnija</t>
  </si>
  <si>
    <t>Salantų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</si>
  <si>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</si>
  <si>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</si>
  <si>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</si>
  <si>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</si>
  <si>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</si>
  <si>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</si>
  <si>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</si>
  <si>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 xml:space="preserve">Speciali tikslinė dotacija Marijos Tiškevičiūtės mokyklos klasių mokiniams, turintiems specialiųjų ugdymosi poreikių 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</si>
  <si>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</si>
  <si>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</si>
  <si>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</si>
  <si>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</si>
  <si>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</si>
  <si>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</si>
  <si>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</si>
  <si>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</si>
  <si>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</si>
  <si>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</si>
  <si>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</si>
  <si>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</si>
  <si>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</si>
  <si>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2.2.</t>
  </si>
  <si>
    <t>2.2.1.</t>
  </si>
  <si>
    <t>2.2.2.</t>
  </si>
  <si>
    <t>2.3.</t>
  </si>
  <si>
    <t>2.4.</t>
  </si>
  <si>
    <t>2.4.1.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</si>
  <si>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</si>
  <si>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</si>
  <si>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</si>
  <si>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</si>
  <si>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</si>
  <si>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</si>
  <si>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</si>
  <si>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</si>
  <si>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</si>
  <si>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</si>
  <si>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</si>
  <si>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</si>
  <si>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</si>
  <si>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</si>
  <si>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</si>
  <si>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3.1.</t>
  </si>
  <si>
    <t>3.1.1.</t>
  </si>
  <si>
    <t>3.2.</t>
  </si>
  <si>
    <t>4.1.</t>
  </si>
  <si>
    <t>4.1.1.</t>
  </si>
  <si>
    <t>5.1.</t>
  </si>
  <si>
    <t>2.4.5.</t>
  </si>
  <si>
    <t>Seniūnijų  veiklos išlaidos, iš jų:</t>
  </si>
  <si>
    <t>Vydmantų seniūnija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</si>
  <si>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</si>
  <si>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</si>
  <si>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</si>
  <si>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</si>
  <si>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</si>
  <si>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</si>
  <si>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</si>
  <si>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</si>
  <si>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</si>
  <si>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2.2.4.</t>
  </si>
  <si>
    <t>3.2.1.</t>
  </si>
  <si>
    <t>5.1.1.</t>
  </si>
  <si>
    <t>5.1.2.</t>
  </si>
  <si>
    <t xml:space="preserve">Įstaigų pajamos, skirtos veiklos išlaidoms </t>
  </si>
  <si>
    <t>2.5.2.</t>
  </si>
  <si>
    <t>2.5.3.</t>
  </si>
  <si>
    <t>2.5.4.</t>
  </si>
  <si>
    <t>Žemės realizavimo pajamos</t>
  </si>
  <si>
    <t>Speciali tikslinė dotacija ugdymo reikmėms finansuoti finansuoti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</si>
  <si>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</si>
  <si>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</si>
  <si>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</si>
  <si>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</si>
  <si>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</si>
  <si>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</si>
  <si>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</si>
  <si>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</si>
  <si>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</si>
  <si>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</si>
  <si>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</si>
  <si>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</si>
  <si>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</si>
  <si>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</si>
  <si>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</si>
  <si>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t>9.1.</t>
  </si>
  <si>
    <t>9.2.</t>
  </si>
  <si>
    <t>9.4.</t>
  </si>
  <si>
    <t>9.5.</t>
  </si>
  <si>
    <t>9.6.</t>
  </si>
  <si>
    <t>9.7.</t>
  </si>
  <si>
    <t>9.8.</t>
  </si>
  <si>
    <t>9.9.</t>
  </si>
  <si>
    <t>9.11.</t>
  </si>
  <si>
    <t>9.12.</t>
  </si>
  <si>
    <t>10.</t>
  </si>
  <si>
    <t>Valstybės biudžeto dotacijos nuosavų lėšų daliai ir kitos valstybės biudžeto  lėšos</t>
  </si>
  <si>
    <t>Savivaldybės kontrolės ir audito tarnybos veiklos išlaidos</t>
  </si>
  <si>
    <t xml:space="preserve">Valstybės biudžeto dotacija nuosavų lėšų daliai ir kitos valstybės biudžeto lėšos
</t>
  </si>
  <si>
    <t>9.3.</t>
  </si>
  <si>
    <t>9.10.</t>
  </si>
  <si>
    <t>2.2.3.</t>
  </si>
  <si>
    <t>2.4.2.</t>
  </si>
  <si>
    <t>2.8.4.</t>
  </si>
  <si>
    <t>2.1.10</t>
  </si>
  <si>
    <t>Įstaigos pajamos, skirtos veiklos išlaidoms</t>
  </si>
  <si>
    <t>Įstaigos pajamos savivaldybės ir socialinio būsto / patalpų remontui ir plėtrai</t>
  </si>
  <si>
    <t xml:space="preserve">Metų pradžios savivaldybės biudžeto apyvartinės lėšos </t>
  </si>
  <si>
    <t>2.5.6.</t>
  </si>
  <si>
    <t>2.6.3.</t>
  </si>
  <si>
    <t>2.9.3.</t>
  </si>
  <si>
    <t>Metų pradžios apyvartinės lėšos (savivaldybės visuomenės sveikatos rėmimo  programa)</t>
  </si>
  <si>
    <t>Metų pradžios apyvartinės lėšos (žemės pardavimo pajamos)</t>
  </si>
  <si>
    <t>3.1.2.</t>
  </si>
  <si>
    <t>6.3.</t>
  </si>
  <si>
    <t xml:space="preserve">Valstybės biudžeto lėšos </t>
  </si>
  <si>
    <t>Metų pradžios apyvartinės lėšos (įstaigų pajamos, skirtos veiklos išlaidoms)</t>
  </si>
  <si>
    <t xml:space="preserve">Metų pradžios apyvartinės lėšos  (įstaigų pajamos, skirtos veiklos išlaidoms) </t>
  </si>
  <si>
    <t>7.4.</t>
  </si>
  <si>
    <t>6.4.</t>
  </si>
  <si>
    <t>Įstaigų pajamos, skirtos veiklos išlaidoms</t>
  </si>
  <si>
    <t>Iš viso savarankiškoms funkcijoms vykdyti</t>
  </si>
  <si>
    <t>Spec. dotacija valstybinėms (perduotoms savivaldybėms) funkcijoms atlikti</t>
  </si>
  <si>
    <t>Iš viso (nuo 9.1. iki 9.12. )</t>
  </si>
  <si>
    <t>Kretingos m. seniūnija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</si>
  <si>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</si>
  <si>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Viešoji įstaiga Pranciškonų gimnazija–speciali tikslinė dotacija ugdymo reikmėms finansuoti </t>
  </si>
  <si>
    <t>Eil. Nr.</t>
  </si>
  <si>
    <t>2.3.3</t>
  </si>
  <si>
    <t>2.9.4</t>
  </si>
  <si>
    <t>Metų pradžios apyvartinės lėšos (paskolų ir dotacijų grąžinimas)</t>
  </si>
  <si>
    <t>Mokinių visuomenės sveikatos priežiūrai iš savivaldybės biudžeto pajamų</t>
  </si>
  <si>
    <t>Kelių priežiūros ir plėtros programos finansavimo lėšos</t>
  </si>
  <si>
    <t>7.5.</t>
  </si>
  <si>
    <t>2.3.4</t>
  </si>
  <si>
    <t>Savivaldybės kontrolės ir audito tarnyba (asignavimų valdytojas – įstaigos vadovas )</t>
  </si>
  <si>
    <t>Asignavimų valdytojai – įstaigų vadovai</t>
  </si>
  <si>
    <t>iš jos: savivaldybės visuomenės sveikatos rėmimo programa</t>
  </si>
  <si>
    <t>iš jų: Viešajai įstaigai ,,Minijos futbolo akademija“</t>
  </si>
  <si>
    <t>Kretingos rajono savivaldybės priešgaisrinė tarnyba (asignavimų valdytojas – įstaigos vadovas)</t>
  </si>
  <si>
    <t xml:space="preserve">Ekonomikos ir biudžeto skyrius (asignavimų valdytojas – savivaldybės administracijos direktorius) </t>
  </si>
  <si>
    <t>Kretingos rajono savivaldybės visuomenės sveikatos biuras (asignavimų valdytojas – įstaigos vadovas)</t>
  </si>
  <si>
    <t>2024 metų Kretingos rajono savivaldybės biudžeto asignavimai</t>
  </si>
  <si>
    <t>Tūkst. Eur</t>
  </si>
  <si>
    <t>Mero rezervas</t>
  </si>
  <si>
    <t>Europos Sąjungos finansinės paramos lėšos, įskaitant kompensuojamas Europos Sąjungos finansinės paramos lėšas</t>
  </si>
  <si>
    <t>Skolintos lėšos kelių rekonstravimo ir remonto projektų finansavimui</t>
  </si>
  <si>
    <t>Projekto finansavimas iš kompensuojamų Europos Sąjungos lėšų</t>
  </si>
  <si>
    <t>8.6</t>
  </si>
  <si>
    <t>Skolintos lėšos  projektams finansuoti</t>
  </si>
  <si>
    <t xml:space="preserve">Metų pradžios savaldybės biudžeto apyvartinės lėšos </t>
  </si>
  <si>
    <t>2.11.</t>
  </si>
  <si>
    <t>2.11.1.</t>
  </si>
  <si>
    <t>2.11.2.</t>
  </si>
  <si>
    <t>2.11.3.</t>
  </si>
  <si>
    <t>2.11.4</t>
  </si>
  <si>
    <t>Savivaldybės savarankiškoms funkcijoms finansuoti (palūkanoms mokėti ir dotacijoms grąžinti)</t>
  </si>
  <si>
    <t>7.6.</t>
  </si>
  <si>
    <t>Speciali tikslinė dotacija Marijos Tiškevičiūtės mokyklos klasių mokiniams, turintiems specialiųjų ugdymosi poreikių (asignavimų valdytojas – Marijos Tiškevičiūtės mokykla)</t>
  </si>
  <si>
    <t>Bendroji programa (01)</t>
  </si>
  <si>
    <t>Seniūnijų programa (02)</t>
  </si>
  <si>
    <t>Sveikatos apsaugos programa (06)</t>
  </si>
  <si>
    <t>Kultūros programa (07)</t>
  </si>
  <si>
    <t>Švietimo programa (08)</t>
  </si>
  <si>
    <t>Socialinės paramos programa (09)</t>
  </si>
  <si>
    <t>Kūno kultūros ir sporto programa (10)</t>
  </si>
  <si>
    <t>Architektūros ir teritorijų planavimo programa (11)</t>
  </si>
  <si>
    <t>Kultūros programa (07) – asignavimų valdytojai (kultūros įstaigų vadovai)</t>
  </si>
  <si>
    <t>Socialinės paramos programa (09) – asignavimų valdytojai (socialinių paslaugų įstaigų vadovai)</t>
  </si>
  <si>
    <t xml:space="preserve">                                                           Kretingos rajono savivaldybės tarybos</t>
  </si>
  <si>
    <t xml:space="preserve">                                                           (Kretingos rajono savivaldybės tarybos</t>
  </si>
  <si>
    <t xml:space="preserve">                                                           2024 m. vasario 8 d. sprendimu Nr. T2-31</t>
  </si>
  <si>
    <t>Patvirtinta</t>
  </si>
  <si>
    <t>Projektas</t>
  </si>
  <si>
    <t>Projekto lyginamasis variantas</t>
  </si>
  <si>
    <t>Keitimas</t>
  </si>
  <si>
    <t>2024 metų Kretingos  rajono  savivaldybės  biudžeto  pajamos ir  kiti finansavimo šaltiniai</t>
  </si>
  <si>
    <t>Pajamų pavadinimas</t>
  </si>
  <si>
    <t>1</t>
  </si>
  <si>
    <t>Gyventojų pajamų mokestis</t>
  </si>
  <si>
    <t>Gyventojų pajamų mokestis už pajamas, gautas iš veiklos  turint verslo liudijimą</t>
  </si>
  <si>
    <t>Turto mokesčiai ir nuomos pajamos, iš jų:</t>
  </si>
  <si>
    <t>Žemės mokestis, iš jo:</t>
  </si>
  <si>
    <t>fizinių asmenų</t>
  </si>
  <si>
    <t>juridinių asmenų</t>
  </si>
  <si>
    <t>Paveldimo  turto  mokestis</t>
  </si>
  <si>
    <t>3.3.</t>
  </si>
  <si>
    <t>Nekilnojamojo turto mokestis</t>
  </si>
  <si>
    <t>3.4.</t>
  </si>
  <si>
    <t xml:space="preserve">Nuomos mokestis už valstybinę žemę </t>
  </si>
  <si>
    <t>Kiti mokesčiai ir pajamos, iš jų:</t>
  </si>
  <si>
    <t>Valstybės rinkliava</t>
  </si>
  <si>
    <t>4.2.</t>
  </si>
  <si>
    <t>Pajamos iš baudų, konfiskuoto turto ir kitų netesybų</t>
  </si>
  <si>
    <t>4.3.</t>
  </si>
  <si>
    <t>Kitos neišvardintos pajamos</t>
  </si>
  <si>
    <t>Iš viso prognozuojamos pajamos pagal 1–4 punktus</t>
  </si>
  <si>
    <t>Vietinės rinkliavos, iš jų:</t>
  </si>
  <si>
    <t>už komunalinių atliekų tvarkymą</t>
  </si>
  <si>
    <t>Savivaldybės biudžetinių įstaigų pajamos, iš jų:</t>
  </si>
  <si>
    <t>Pajamos už ilgalaikio ir trumpalaikio materialiojo  turto nuomą</t>
  </si>
  <si>
    <t>Įmokos už išlaikymą švietimo, socialinės apsaugos ir kitose įstaigose</t>
  </si>
  <si>
    <t xml:space="preserve">Pajamos už  prekes ir paslaugas </t>
  </si>
  <si>
    <t>Savivaldybės aplinkos apsaugos rėmimo programos pajamos, iš jų:</t>
  </si>
  <si>
    <t xml:space="preserve">Mokestis už aplinkos teršimą </t>
  </si>
  <si>
    <t>Kiti mokesčiai už valstybinius gamtos išteklius</t>
  </si>
  <si>
    <t>Mokestis už medžiojamų gyvūnų išteklius</t>
  </si>
  <si>
    <t>9.</t>
  </si>
  <si>
    <t>Angliavandenilių išteklių mokestis</t>
  </si>
  <si>
    <t>Materialiojo ir nematerialiojo turto realizavimo pajamos, iš jų:</t>
  </si>
  <si>
    <t>10.1.</t>
  </si>
  <si>
    <t>10.2.</t>
  </si>
  <si>
    <t>Kitos ilgalaikio turto realizavimo pajamos</t>
  </si>
  <si>
    <t>11.</t>
  </si>
  <si>
    <t xml:space="preserve">Visi pajamų šaltiniai savarankiškoms funkcijoms vykdyti pagal 5–10 punktus </t>
  </si>
  <si>
    <t>12.</t>
  </si>
  <si>
    <t>Speciali tikslinė dotacija valstybinėms (perduotoms savivaldybėms) funkcijoms atlikti</t>
  </si>
  <si>
    <t>13.</t>
  </si>
  <si>
    <t>14.</t>
  </si>
  <si>
    <t>Speciali tikslinė dotacija Marijos Tiškevičiūtės mokyklai (skirta mokiniams, turintiems specialiųjų ugdymo poreikių)</t>
  </si>
  <si>
    <t>15.</t>
  </si>
  <si>
    <t>16.</t>
  </si>
  <si>
    <t>17.</t>
  </si>
  <si>
    <t>Iš viso pagal 12–16 punktus</t>
  </si>
  <si>
    <t>18.</t>
  </si>
  <si>
    <t>Europos Sąjungos  finansinės paramos lėšos (įskaitant kompensuojamas Europos Sąjungos finansinės paramos lėšas)</t>
  </si>
  <si>
    <t>19.</t>
  </si>
  <si>
    <t>Iš viso  biudžeto pajamų pagal 11, 17–18 punktus</t>
  </si>
  <si>
    <t>20.</t>
  </si>
  <si>
    <t>Skolintos lėšos investiciniams projektams finansuoti</t>
  </si>
  <si>
    <t>21.</t>
  </si>
  <si>
    <t>Metų pradžios apyvartinių lėšų likučiai</t>
  </si>
  <si>
    <t>Iš viso:</t>
  </si>
  <si>
    <t xml:space="preserve">                Tūkst. Eur</t>
  </si>
  <si>
    <t xml:space="preserve">2024 m. Kretingos rajono savivaldybės biudžeto asignavimai valstybinėms (perduotoms savivaldybėms) funkcijoms vykdyti </t>
  </si>
  <si>
    <t>Eil.Nr.</t>
  </si>
  <si>
    <t>Valstybinės (perduotos savivaldybėms) funkcijos, asignavimų valdytojo pavadinimas</t>
  </si>
  <si>
    <t>BENDROJI   PROGRAMA  (01)</t>
  </si>
  <si>
    <t>1.1</t>
  </si>
  <si>
    <t>Gyventojų registro tvarkymas ir duomenų valstybės registrui teikimas</t>
  </si>
  <si>
    <t>1.2.</t>
  </si>
  <si>
    <t>Civilinės būklės aktų registravimas</t>
  </si>
  <si>
    <t>1.3.</t>
  </si>
  <si>
    <t>Civilinės saugos organizavimas</t>
  </si>
  <si>
    <t>1.4.</t>
  </si>
  <si>
    <t>Valstybinės kalbos vartojimo ir taisyklingumo kontrolė</t>
  </si>
  <si>
    <t>1.5.</t>
  </si>
  <si>
    <t>Archyvinių dokumentų tvarkymas</t>
  </si>
  <si>
    <t>1.6.</t>
  </si>
  <si>
    <t>Karo prievolės ir mobilizacijos administravimas</t>
  </si>
  <si>
    <t>1.7.</t>
  </si>
  <si>
    <t>Jaunimo teisių apsauga</t>
  </si>
  <si>
    <t>1.8.</t>
  </si>
  <si>
    <t>Užimtumo didinimo programos įgyvendinimas</t>
  </si>
  <si>
    <t>1.9.</t>
  </si>
  <si>
    <t>Pirminė teisinė pagalba</t>
  </si>
  <si>
    <t>1.10.</t>
  </si>
  <si>
    <t>Gyvenamosios vietos deklaravimas</t>
  </si>
  <si>
    <t>1.11</t>
  </si>
  <si>
    <t>Tarpinstitucinio bendradarbiavimo funkcijai užtikrinti</t>
  </si>
  <si>
    <t>Iš viso programai:</t>
  </si>
  <si>
    <t xml:space="preserve">          BENDROJI PROGRAMA (01)</t>
  </si>
  <si>
    <t xml:space="preserve">Kretingos rajono savivaldybės priešgaisrinė tarnyba </t>
  </si>
  <si>
    <t>Priešgaisrinės saugos funkcijai vykdyti</t>
  </si>
  <si>
    <t xml:space="preserve">     ŽEMĖS ŪKIO PROGRAMA (03)</t>
  </si>
  <si>
    <t xml:space="preserve">Žemės ūkio funkcijoms vykdyti Žemės ūkio skyriui, Darbėnų, Imbarės, Kartenos, Kretingos, Kūlupėnų, Žalgirio, Vydmantų seniūnijoms </t>
  </si>
  <si>
    <t>Melioracijai</t>
  </si>
  <si>
    <t>Suteiktos valstybės pagalbos registro organizavimas ir vykdymas</t>
  </si>
  <si>
    <t>SVEIKATOS APSAUGOS PROGRAMA (06)</t>
  </si>
  <si>
    <t>Kretingos rajono savivaldybės visuomenės sveikatos biuras</t>
  </si>
  <si>
    <t xml:space="preserve">Plėtoti sveiką gyvenseną bei stiprinti sveikos gyvensenos įgūdžius ugdymo įstaigose ir bendruomenėse, vykdyti visuomenės sveikatos stebėseną savivaldybėse </t>
  </si>
  <si>
    <t>Plėtoti psichikos sveikatos stiprinimo, psichosocialinės pagalbos ir savižudybių prevencijos intervencijas</t>
  </si>
  <si>
    <t>SOCIALINĖS PARAMOS PROGRAMA  (09)</t>
  </si>
  <si>
    <t>Pašalpų ir kompensacijų skaičiavimas ir mokėjimas (Parama mirties atveju)</t>
  </si>
  <si>
    <t>5.2.</t>
  </si>
  <si>
    <t xml:space="preserve">Socialinė parama mokiniams </t>
  </si>
  <si>
    <t>5.3.</t>
  </si>
  <si>
    <t>Socialinėms paslaugoms</t>
  </si>
  <si>
    <t>5.4.</t>
  </si>
  <si>
    <t>Būsto nuomos ar išperkamosios būsto nuomos mokesčių dalies kompensacijoms</t>
  </si>
  <si>
    <t>5.5.</t>
  </si>
  <si>
    <t>Neveiksnių asmenų būklės  peržiūrėjimui</t>
  </si>
  <si>
    <t>Iš viso programai pagal 5.1– 5.5 punktus:</t>
  </si>
  <si>
    <t>Socialinių paslaugų centras</t>
  </si>
  <si>
    <t>Socialinio darbo soc. rizikos šeimose plėtimas</t>
  </si>
  <si>
    <t>Savivaldybėms priskirtos ir perduotos valstybinės žemės miestų ir miestelių administracinėse ribose valdymui, naudojimui ir disponavimui ja patikėjimo teise užtikrinti</t>
  </si>
  <si>
    <t>Savivaldybės erdvinių duomenų rinkinio tvarkymo funkcijai atlikti</t>
  </si>
  <si>
    <t>Iš  viso:</t>
  </si>
  <si>
    <t>Salantų gimnazija</t>
  </si>
  <si>
    <t>Vydmantų gimnazija</t>
  </si>
  <si>
    <t>Darbėnų gimnazija</t>
  </si>
  <si>
    <t>Kurmaičių pradinė mokykla</t>
  </si>
  <si>
    <t>Mokykla-darželis „Žibutė“</t>
  </si>
  <si>
    <t>Lopšelis-darželis „Ąžuoliukas“</t>
  </si>
  <si>
    <t>Lopšelis-darželis „Žilvitis“</t>
  </si>
  <si>
    <t>Kretingos meno mokykla</t>
  </si>
  <si>
    <t>Salantų meno mokykla</t>
  </si>
  <si>
    <t>Kretingos rajono švietimo centras</t>
  </si>
  <si>
    <t>Jurgio Pabrėžos universitetinė gimnazija</t>
  </si>
  <si>
    <t>Marijono Daujoto progimnazija</t>
  </si>
  <si>
    <t>Simono Daukanto progimnazija</t>
  </si>
  <si>
    <t>Kūlupėnų Motiejaus Valančiaus pagrindinė mokykla</t>
  </si>
  <si>
    <t>Lopšelis-darželis ,,Pasaka“</t>
  </si>
  <si>
    <t>Marijos Tiškevičiūtės mokykla</t>
  </si>
  <si>
    <t xml:space="preserve">2024 metų specialios tikslinės dotacijos ugdymo reikmėms  lėšų paskirstymas </t>
  </si>
  <si>
    <t xml:space="preserve">                          švietimo įstaigoms</t>
  </si>
  <si>
    <t>Eil.  Nr.</t>
  </si>
  <si>
    <t>Kartenos  mokykla-daugiafunkcis centras</t>
  </si>
  <si>
    <t>Jokūbavo Aleksandro Stulginskio pagrindinė mokykla-daugiafunkcis centras</t>
  </si>
  <si>
    <t xml:space="preserve">Kretingos sporto mokykla </t>
  </si>
  <si>
    <t>Viešoji įstaiga Pranciškonų gimnazija (asignavimų valdytojas – Kretingos rajono savivaldybės administracijos direktorius)</t>
  </si>
  <si>
    <t>Ekonomikos ir biudžeto skyrius (asignavimų valdytojas – Kretingos rajono savivaldybės administracijos direktorius)</t>
  </si>
  <si>
    <t>Iš viso speciali tikslinė dotacija:</t>
  </si>
  <si>
    <t xml:space="preserve">                                                            5 priedas</t>
  </si>
  <si>
    <t xml:space="preserve">                                                            1 priedas</t>
  </si>
  <si>
    <t>Valstybės biudžeto dotacijos  nuosavų lėšų daliai ir kitos valstybės biudžeto lėšos</t>
  </si>
  <si>
    <t>2.10.2.</t>
  </si>
  <si>
    <t>Metų pradžios apyvartinės lėšos (Kretingos krepšinio klubui)</t>
  </si>
  <si>
    <t>ARCHITEKTŪROS IR TERITORIJŲ PLANAVIMO PROGRAMA  (11)</t>
  </si>
  <si>
    <t xml:space="preserve">                                                           3 priedas</t>
  </si>
  <si>
    <t xml:space="preserve">                                                           4 priedas</t>
  </si>
  <si>
    <t>2.7.2.</t>
  </si>
  <si>
    <t>2.8.5.</t>
  </si>
  <si>
    <t>2.5.7.</t>
  </si>
  <si>
    <t>2.8.3.</t>
  </si>
  <si>
    <t>Klaipėdos Ernesto Galvanausko profesinio mokymo centras (asignavimų valdytojas – Kretingos rajono savivaldybės administracijos direktorius)</t>
  </si>
  <si>
    <t>2.8.6.</t>
  </si>
  <si>
    <r>
      <t xml:space="preserve">Klaipėdos Ernesto Galvanausko profesinio mokymo centras </t>
    </r>
    <r>
      <rPr>
        <sz val="11"/>
        <rFont val="Calibri"/>
        <family val="2"/>
        <charset val="186"/>
      </rPr>
      <t xml:space="preserve">− </t>
    </r>
    <r>
      <rPr>
        <sz val="11"/>
        <rFont val="Times New Roman"/>
        <family val="1"/>
        <charset val="186"/>
      </rPr>
      <t xml:space="preserve">speciali tikslinė dotacija ugdymo reikmėms finansuoti </t>
    </r>
  </si>
  <si>
    <t xml:space="preserve">                                                           2024 m. rugpjūčio        d. sprendimo Nr. T2-      redakcija)</t>
  </si>
  <si>
    <t xml:space="preserve">                                                            2024 m. rugpjūčio        d. sprendimo Nr. T2-      redakcija)</t>
  </si>
  <si>
    <t>Europos Sąjungos  finansinės paramos lėšos įskaitant kompensuojamas Europos Sąjungos finansinės paramos lėšas</t>
  </si>
  <si>
    <t>Žemės ūkio programa (03)</t>
  </si>
  <si>
    <t>Strateginio planavimo ir investicijų programa (04)</t>
  </si>
  <si>
    <t>Vietinio ūkio ir turto valdymo programa (05)</t>
  </si>
  <si>
    <t>Švietimo programa (08) – asignavimų valdytojai (švietimo įstaigų vadovai)</t>
  </si>
  <si>
    <t xml:space="preserve">                pagal asignavimų valdytojus ir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</si>
</sst>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6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color theme="1" tint="0.14999847407452621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</font>
    <font>
      <b/>
      <i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sz val="14"/>
      <name val="Times New Roman"/>
      <family val="1"/>
      <charset val="186"/>
    </font>
    <font>
      <sz val="10"/>
      <name val="Times New Roman Baltic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sz val="10"/>
      <color rgb="FF00B0F0"/>
      <name val="Arial"/>
      <family val="2"/>
      <charset val="186"/>
    </font>
    <font>
      <sz val="10"/>
      <color rgb="FF7030A0"/>
      <name val="Arial"/>
      <family val="2"/>
      <charset val="186"/>
    </font>
    <font>
      <sz val="1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/>
    <xf numFmtId="0" fontId="20" fillId="0" borderId="0"/>
  </cellStyleXfs>
  <cellXfs count="192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49" fontId="6" fillId="0" borderId="2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49" fontId="4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49" fontId="6" fillId="2" borderId="2" xfId="0" applyNumberFormat="1" applyFont="1" applyFill="1" applyBorder="1" applyAlignment="1">
      <alignment horizontal="center" vertical="top"/>
    </xf>
    <xf numFmtId="49" fontId="4" fillId="2" borderId="2" xfId="0" applyNumberFormat="1" applyFont="1" applyFill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49" fontId="12" fillId="0" borderId="2" xfId="0" applyNumberFormat="1" applyFont="1" applyBorder="1" applyAlignment="1">
      <alignment horizontal="center" vertical="top"/>
    </xf>
    <xf numFmtId="49" fontId="13" fillId="0" borderId="2" xfId="0" applyNumberFormat="1" applyFont="1" applyBorder="1" applyAlignment="1">
      <alignment horizontal="center" vertical="top"/>
    </xf>
    <xf numFmtId="0" fontId="14" fillId="0" borderId="2" xfId="0" applyFont="1" applyBorder="1" applyAlignment="1">
      <alignment vertical="top" wrapText="1"/>
    </xf>
    <xf numFmtId="49" fontId="13" fillId="2" borderId="2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top" wrapText="1"/>
    </xf>
    <xf numFmtId="49" fontId="6" fillId="3" borderId="2" xfId="0" applyNumberFormat="1" applyFont="1" applyFill="1" applyBorder="1" applyAlignment="1">
      <alignment horizontal="center" vertical="top"/>
    </xf>
    <xf numFmtId="49" fontId="6" fillId="3" borderId="2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top" wrapText="1"/>
    </xf>
    <xf numFmtId="165" fontId="5" fillId="0" borderId="4" xfId="0" applyNumberFormat="1" applyFont="1" applyBorder="1" applyAlignment="1">
      <alignment horizontal="center" vertical="top" shrinkToFit="1"/>
    </xf>
    <xf numFmtId="165" fontId="7" fillId="3" borderId="4" xfId="0" applyNumberFormat="1" applyFont="1" applyFill="1" applyBorder="1" applyAlignment="1">
      <alignment horizontal="center" vertical="top"/>
    </xf>
    <xf numFmtId="165" fontId="5" fillId="0" borderId="4" xfId="0" applyNumberFormat="1" applyFont="1" applyBorder="1" applyAlignment="1">
      <alignment horizontal="center" vertical="top"/>
    </xf>
    <xf numFmtId="165" fontId="5" fillId="2" borderId="4" xfId="0" applyNumberFormat="1" applyFont="1" applyFill="1" applyBorder="1" applyAlignment="1">
      <alignment horizontal="center" vertical="top"/>
    </xf>
    <xf numFmtId="165" fontId="5" fillId="2" borderId="4" xfId="0" applyNumberFormat="1" applyFont="1" applyFill="1" applyBorder="1" applyAlignment="1">
      <alignment horizontal="center" vertical="top" shrinkToFit="1"/>
    </xf>
    <xf numFmtId="165" fontId="5" fillId="3" borderId="4" xfId="0" applyNumberFormat="1" applyFont="1" applyFill="1" applyBorder="1" applyAlignment="1">
      <alignment horizontal="center" vertical="top"/>
    </xf>
    <xf numFmtId="165" fontId="7" fillId="0" borderId="4" xfId="0" applyNumberFormat="1" applyFont="1" applyBorder="1" applyAlignment="1">
      <alignment horizontal="center" vertical="top" shrinkToFit="1"/>
    </xf>
    <xf numFmtId="165" fontId="7" fillId="0" borderId="4" xfId="0" applyNumberFormat="1" applyFont="1" applyBorder="1" applyAlignment="1">
      <alignment horizontal="center" vertical="top"/>
    </xf>
    <xf numFmtId="165" fontId="7" fillId="2" borderId="4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/>
    <xf numFmtId="0" fontId="11" fillId="0" borderId="2" xfId="0" applyFont="1" applyBorder="1"/>
    <xf numFmtId="0" fontId="7" fillId="0" borderId="2" xfId="0" applyFont="1" applyBorder="1" applyAlignment="1"/>
    <xf numFmtId="164" fontId="7" fillId="0" borderId="2" xfId="0" applyNumberFormat="1" applyFont="1" applyBorder="1"/>
    <xf numFmtId="165" fontId="7" fillId="3" borderId="4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 wrapText="1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 indent="1"/>
    </xf>
    <xf numFmtId="165" fontId="5" fillId="0" borderId="6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left" wrapText="1" indent="1"/>
    </xf>
    <xf numFmtId="165" fontId="7" fillId="0" borderId="6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165" fontId="5" fillId="3" borderId="6" xfId="0" applyNumberFormat="1" applyFont="1" applyFill="1" applyBorder="1" applyAlignment="1">
      <alignment horizontal="center" wrapText="1"/>
    </xf>
    <xf numFmtId="165" fontId="7" fillId="3" borderId="6" xfId="0" applyNumberFormat="1" applyFont="1" applyFill="1" applyBorder="1" applyAlignment="1">
      <alignment horizontal="center" wrapText="1"/>
    </xf>
    <xf numFmtId="165" fontId="7" fillId="3" borderId="2" xfId="0" applyNumberFormat="1" applyFont="1" applyFill="1" applyBorder="1" applyAlignment="1">
      <alignment horizontal="center" wrapText="1"/>
    </xf>
    <xf numFmtId="165" fontId="15" fillId="3" borderId="6" xfId="0" applyNumberFormat="1" applyFont="1" applyFill="1" applyBorder="1" applyAlignment="1">
      <alignment horizontal="center" wrapText="1"/>
    </xf>
    <xf numFmtId="165" fontId="15" fillId="0" borderId="6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left" wrapText="1" indent="1"/>
    </xf>
    <xf numFmtId="49" fontId="7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9" fontId="7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wrapText="1"/>
    </xf>
    <xf numFmtId="164" fontId="12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49" fontId="17" fillId="0" borderId="2" xfId="0" applyNumberFormat="1" applyFont="1" applyBorder="1" applyAlignment="1">
      <alignment horizontal="center"/>
    </xf>
    <xf numFmtId="165" fontId="18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165" fontId="2" fillId="0" borderId="9" xfId="0" applyNumberFormat="1" applyFont="1" applyBorder="1" applyAlignment="1">
      <alignment horizontal="center" wrapText="1"/>
    </xf>
    <xf numFmtId="49" fontId="7" fillId="0" borderId="9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4" fillId="3" borderId="9" xfId="0" applyNumberFormat="1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65" fontId="5" fillId="3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10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" fillId="0" borderId="10" xfId="0" applyFont="1" applyBorder="1"/>
    <xf numFmtId="164" fontId="1" fillId="0" borderId="10" xfId="0" applyNumberFormat="1" applyFont="1" applyBorder="1"/>
    <xf numFmtId="0" fontId="8" fillId="0" borderId="0" xfId="0" applyFont="1"/>
    <xf numFmtId="0" fontId="19" fillId="0" borderId="0" xfId="0" applyFont="1"/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top" wrapText="1"/>
    </xf>
    <xf numFmtId="165" fontId="7" fillId="3" borderId="4" xfId="0" applyNumberFormat="1" applyFont="1" applyFill="1" applyBorder="1" applyAlignment="1">
      <alignment horizontal="center" wrapText="1"/>
    </xf>
    <xf numFmtId="165" fontId="5" fillId="0" borderId="4" xfId="0" applyNumberFormat="1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0" xfId="0" applyNumberFormat="1"/>
    <xf numFmtId="165" fontId="11" fillId="0" borderId="2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165" fontId="7" fillId="0" borderId="2" xfId="0" applyNumberFormat="1" applyFont="1" applyBorder="1"/>
    <xf numFmtId="165" fontId="5" fillId="0" borderId="2" xfId="0" applyNumberFormat="1" applyFont="1" applyBorder="1" applyAlignment="1">
      <alignment horizontal="center" vertical="top" shrinkToFit="1"/>
    </xf>
    <xf numFmtId="165" fontId="5" fillId="3" borderId="4" xfId="0" applyNumberFormat="1" applyFont="1" applyFill="1" applyBorder="1" applyAlignment="1">
      <alignment horizontal="center" wrapText="1"/>
    </xf>
    <xf numFmtId="165" fontId="5" fillId="0" borderId="2" xfId="0" applyNumberFormat="1" applyFont="1" applyBorder="1"/>
    <xf numFmtId="165" fontId="5" fillId="0" borderId="4" xfId="0" applyNumberFormat="1" applyFont="1" applyBorder="1" applyAlignment="1">
      <alignment horizontal="center" shrinkToFit="1"/>
    </xf>
    <xf numFmtId="0" fontId="5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center" vertical="top"/>
    </xf>
    <xf numFmtId="0" fontId="5" fillId="0" borderId="2" xfId="0" applyFont="1" applyBorder="1" applyAlignment="1"/>
    <xf numFmtId="0" fontId="5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 wrapText="1"/>
    </xf>
    <xf numFmtId="165" fontId="7" fillId="0" borderId="4" xfId="0" applyNumberFormat="1" applyFont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Border="1"/>
    <xf numFmtId="0" fontId="0" fillId="0" borderId="0" xfId="0" applyBorder="1"/>
    <xf numFmtId="1" fontId="3" fillId="0" borderId="1" xfId="0" applyNumberFormat="1" applyFont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165" fontId="7" fillId="3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 applyAlignment="1">
      <alignment horizontal="center" vertical="top" wrapText="1"/>
    </xf>
    <xf numFmtId="165" fontId="15" fillId="3" borderId="1" xfId="0" applyNumberFormat="1" applyFont="1" applyFill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 vertical="top"/>
    </xf>
    <xf numFmtId="165" fontId="21" fillId="0" borderId="0" xfId="0" applyNumberFormat="1" applyFont="1"/>
    <xf numFmtId="165" fontId="21" fillId="0" borderId="0" xfId="0" applyNumberFormat="1" applyFont="1" applyFill="1" applyBorder="1"/>
    <xf numFmtId="165" fontId="22" fillId="0" borderId="0" xfId="0" applyNumberFormat="1" applyFont="1"/>
    <xf numFmtId="0" fontId="22" fillId="0" borderId="0" xfId="0" applyFont="1"/>
    <xf numFmtId="165" fontId="23" fillId="0" borderId="0" xfId="0" applyNumberFormat="1" applyFont="1" applyFill="1" applyBorder="1"/>
    <xf numFmtId="49" fontId="6" fillId="2" borderId="2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 vertical="top" wrapText="1"/>
    </xf>
    <xf numFmtId="0" fontId="23" fillId="0" borderId="0" xfId="0" applyFont="1"/>
    <xf numFmtId="165" fontId="23" fillId="0" borderId="0" xfId="0" applyNumberFormat="1" applyFont="1"/>
    <xf numFmtId="0" fontId="24" fillId="0" borderId="0" xfId="0" applyFont="1"/>
    <xf numFmtId="165" fontId="24" fillId="0" borderId="0" xfId="0" applyNumberFormat="1" applyFont="1"/>
    <xf numFmtId="0" fontId="7" fillId="0" borderId="2" xfId="0" applyFont="1" applyBorder="1" applyAlignment="1">
      <alignment horizontal="left" wrapText="1"/>
    </xf>
    <xf numFmtId="165" fontId="2" fillId="3" borderId="4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wrapText="1"/>
    </xf>
    <xf numFmtId="0" fontId="16" fillId="0" borderId="2" xfId="0" applyFont="1" applyBorder="1" applyAlignment="1">
      <alignment horizontal="left" wrapText="1"/>
    </xf>
    <xf numFmtId="0" fontId="1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/>
    </xf>
  </cellXfs>
  <cellStyles count="3">
    <cellStyle name="Įprastas" xfId="0" builtinId="0"/>
    <cellStyle name="Normal_Sheet1" xfId="1"/>
    <cellStyle name="Paprasta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abSelected="1" zoomScale="130" zoomScaleNormal="130" workbookViewId="0">
      <selection activeCell="L12" sqref="L12"/>
    </sheetView>
  </sheetViews>
  <sheetFormatPr defaultRowHeight="12.75" x14ac:dyDescent="0.2"/>
  <cols>
    <col min="1" max="1" width="6.7109375" customWidth="1"/>
    <col min="2" max="2" width="52.7109375" customWidth="1"/>
    <col min="3" max="3" width="13.42578125" customWidth="1"/>
    <col min="4" max="4" width="10.5703125" bestFit="1" customWidth="1"/>
    <col min="5" max="5" width="10.28515625" customWidth="1"/>
  </cols>
  <sheetData>
    <row r="1" spans="1:5" x14ac:dyDescent="0.2">
      <c r="C1" s="180" t="s">
        <v>191</v>
      </c>
      <c r="D1" s="180"/>
      <c r="E1" s="180"/>
    </row>
    <row r="2" spans="1:5" ht="15" x14ac:dyDescent="0.25">
      <c r="B2" s="37" t="s">
        <v>186</v>
      </c>
      <c r="C2" s="38"/>
    </row>
    <row r="3" spans="1:5" ht="12.75" customHeight="1" x14ac:dyDescent="0.25">
      <c r="A3" s="3"/>
      <c r="B3" s="37" t="s">
        <v>188</v>
      </c>
      <c r="C3" s="38"/>
    </row>
    <row r="4" spans="1:5" ht="15" x14ac:dyDescent="0.25">
      <c r="A4" s="3"/>
      <c r="B4" s="37" t="s">
        <v>187</v>
      </c>
      <c r="C4" s="38"/>
    </row>
    <row r="5" spans="1:5" ht="15" x14ac:dyDescent="0.25">
      <c r="A5" s="3"/>
      <c r="B5" s="37" t="s">
        <v>346</v>
      </c>
      <c r="C5" s="38"/>
    </row>
    <row r="6" spans="1:5" ht="15" x14ac:dyDescent="0.25">
      <c r="A6" s="3"/>
      <c r="B6" s="37" t="s">
        <v>331</v>
      </c>
      <c r="C6" s="38"/>
    </row>
    <row r="7" spans="1:5" ht="15.75" x14ac:dyDescent="0.25">
      <c r="A7" s="3"/>
      <c r="B7" s="3"/>
      <c r="C7" s="27"/>
    </row>
    <row r="8" spans="1:5" ht="18.75" customHeight="1" x14ac:dyDescent="0.25">
      <c r="A8" s="59"/>
      <c r="B8" s="181" t="s">
        <v>193</v>
      </c>
      <c r="C8" s="181"/>
    </row>
    <row r="9" spans="1:5" ht="15" customHeight="1" x14ac:dyDescent="0.25">
      <c r="A9" s="59"/>
      <c r="B9" s="181"/>
      <c r="C9" s="181"/>
    </row>
    <row r="10" spans="1:5" ht="14.25" customHeight="1" x14ac:dyDescent="0.3">
      <c r="A10" s="77"/>
      <c r="B10" s="78"/>
      <c r="C10" s="60"/>
      <c r="D10" s="182" t="s">
        <v>250</v>
      </c>
      <c r="E10" s="182"/>
    </row>
    <row r="11" spans="1:5" ht="39.75" customHeight="1" x14ac:dyDescent="0.2">
      <c r="A11" s="79" t="s">
        <v>144</v>
      </c>
      <c r="B11" s="50" t="s">
        <v>194</v>
      </c>
      <c r="C11" s="50" t="s">
        <v>0</v>
      </c>
      <c r="D11" s="51" t="s">
        <v>192</v>
      </c>
      <c r="E11" s="51" t="s">
        <v>190</v>
      </c>
    </row>
    <row r="12" spans="1:5" ht="12.75" customHeight="1" x14ac:dyDescent="0.25">
      <c r="A12" s="61" t="s">
        <v>195</v>
      </c>
      <c r="B12" s="62">
        <v>2</v>
      </c>
      <c r="C12" s="63">
        <v>3</v>
      </c>
      <c r="D12" s="52">
        <v>4</v>
      </c>
      <c r="E12" s="52">
        <v>5</v>
      </c>
    </row>
    <row r="13" spans="1:5" ht="14.25" x14ac:dyDescent="0.2">
      <c r="A13" s="64" t="s">
        <v>25</v>
      </c>
      <c r="B13" s="65" t="s">
        <v>196</v>
      </c>
      <c r="C13" s="66">
        <v>35938</v>
      </c>
      <c r="D13" s="52"/>
      <c r="E13" s="135">
        <f>C13+D13</f>
        <v>35938</v>
      </c>
    </row>
    <row r="14" spans="1:5" ht="29.25" x14ac:dyDescent="0.25">
      <c r="A14" s="8" t="s">
        <v>27</v>
      </c>
      <c r="B14" s="65" t="s">
        <v>197</v>
      </c>
      <c r="C14" s="66">
        <v>45</v>
      </c>
      <c r="D14" s="53"/>
      <c r="E14" s="135">
        <f t="shared" ref="E14:E52" si="0">C14+D14</f>
        <v>45</v>
      </c>
    </row>
    <row r="15" spans="1:5" ht="15" x14ac:dyDescent="0.25">
      <c r="A15" s="64" t="s">
        <v>18</v>
      </c>
      <c r="B15" s="65" t="s">
        <v>198</v>
      </c>
      <c r="C15" s="66">
        <f>C16+C19+C20+C21</f>
        <v>2406.46</v>
      </c>
      <c r="D15" s="53"/>
      <c r="E15" s="135">
        <f t="shared" si="0"/>
        <v>2406.46</v>
      </c>
    </row>
    <row r="16" spans="1:5" ht="15" x14ac:dyDescent="0.25">
      <c r="A16" s="67" t="s">
        <v>59</v>
      </c>
      <c r="B16" s="68" t="s">
        <v>199</v>
      </c>
      <c r="C16" s="69">
        <f>C17+C18</f>
        <v>754.46</v>
      </c>
      <c r="D16" s="53"/>
      <c r="E16" s="134">
        <f t="shared" si="0"/>
        <v>754.46</v>
      </c>
    </row>
    <row r="17" spans="1:5" ht="15" x14ac:dyDescent="0.25">
      <c r="A17" s="70" t="s">
        <v>60</v>
      </c>
      <c r="B17" s="68" t="s">
        <v>200</v>
      </c>
      <c r="C17" s="69">
        <v>704.46</v>
      </c>
      <c r="D17" s="53"/>
      <c r="E17" s="134">
        <f t="shared" si="0"/>
        <v>704.46</v>
      </c>
    </row>
    <row r="18" spans="1:5" ht="15" x14ac:dyDescent="0.25">
      <c r="A18" s="70" t="s">
        <v>130</v>
      </c>
      <c r="B18" s="68" t="s">
        <v>201</v>
      </c>
      <c r="C18" s="69">
        <v>50</v>
      </c>
      <c r="D18" s="53"/>
      <c r="E18" s="134">
        <f t="shared" si="0"/>
        <v>50</v>
      </c>
    </row>
    <row r="19" spans="1:5" ht="15" x14ac:dyDescent="0.25">
      <c r="A19" s="67" t="s">
        <v>61</v>
      </c>
      <c r="B19" s="68" t="s">
        <v>202</v>
      </c>
      <c r="C19" s="69">
        <v>10</v>
      </c>
      <c r="D19" s="53"/>
      <c r="E19" s="134">
        <f t="shared" si="0"/>
        <v>10</v>
      </c>
    </row>
    <row r="20" spans="1:5" ht="15" x14ac:dyDescent="0.25">
      <c r="A20" s="67" t="s">
        <v>203</v>
      </c>
      <c r="B20" s="68" t="s">
        <v>204</v>
      </c>
      <c r="C20" s="69">
        <v>1502</v>
      </c>
      <c r="D20" s="53"/>
      <c r="E20" s="134">
        <f t="shared" si="0"/>
        <v>1502</v>
      </c>
    </row>
    <row r="21" spans="1:5" ht="15" x14ac:dyDescent="0.25">
      <c r="A21" s="67" t="s">
        <v>205</v>
      </c>
      <c r="B21" s="68" t="s">
        <v>206</v>
      </c>
      <c r="C21" s="69">
        <v>140</v>
      </c>
      <c r="D21" s="53"/>
      <c r="E21" s="134">
        <f t="shared" si="0"/>
        <v>140</v>
      </c>
    </row>
    <row r="22" spans="1:5" ht="15" x14ac:dyDescent="0.25">
      <c r="A22" s="64" t="s">
        <v>19</v>
      </c>
      <c r="B22" s="65" t="s">
        <v>207</v>
      </c>
      <c r="C22" s="66">
        <f>C23+C24+C25</f>
        <v>100</v>
      </c>
      <c r="D22" s="53"/>
      <c r="E22" s="135">
        <f t="shared" si="0"/>
        <v>100</v>
      </c>
    </row>
    <row r="23" spans="1:5" ht="15" x14ac:dyDescent="0.25">
      <c r="A23" s="67" t="s">
        <v>62</v>
      </c>
      <c r="B23" s="68" t="s">
        <v>208</v>
      </c>
      <c r="C23" s="69">
        <v>50</v>
      </c>
      <c r="D23" s="53"/>
      <c r="E23" s="134">
        <f t="shared" si="0"/>
        <v>50</v>
      </c>
    </row>
    <row r="24" spans="1:5" ht="15" x14ac:dyDescent="0.25">
      <c r="A24" s="67" t="s">
        <v>209</v>
      </c>
      <c r="B24" s="68" t="s">
        <v>210</v>
      </c>
      <c r="C24" s="69">
        <v>30</v>
      </c>
      <c r="D24" s="53"/>
      <c r="E24" s="134">
        <f t="shared" si="0"/>
        <v>30</v>
      </c>
    </row>
    <row r="25" spans="1:5" ht="15" x14ac:dyDescent="0.25">
      <c r="A25" s="67" t="s">
        <v>211</v>
      </c>
      <c r="B25" s="68" t="s">
        <v>212</v>
      </c>
      <c r="C25" s="69">
        <v>20</v>
      </c>
      <c r="D25" s="53"/>
      <c r="E25" s="134">
        <f t="shared" si="0"/>
        <v>20</v>
      </c>
    </row>
    <row r="26" spans="1:5" ht="15" x14ac:dyDescent="0.25">
      <c r="A26" s="64" t="s">
        <v>21</v>
      </c>
      <c r="B26" s="65" t="s">
        <v>213</v>
      </c>
      <c r="C26" s="66">
        <f>C13+C14+C15+C22</f>
        <v>38489.46</v>
      </c>
      <c r="D26" s="53"/>
      <c r="E26" s="135">
        <f t="shared" si="0"/>
        <v>38489.46</v>
      </c>
    </row>
    <row r="27" spans="1:5" ht="15" x14ac:dyDescent="0.25">
      <c r="A27" s="64" t="s">
        <v>89</v>
      </c>
      <c r="B27" s="65" t="s">
        <v>214</v>
      </c>
      <c r="C27" s="66">
        <v>1860</v>
      </c>
      <c r="D27" s="53"/>
      <c r="E27" s="135">
        <f t="shared" si="0"/>
        <v>1860</v>
      </c>
    </row>
    <row r="28" spans="1:5" ht="15" x14ac:dyDescent="0.25">
      <c r="A28" s="70" t="s">
        <v>91</v>
      </c>
      <c r="B28" s="68" t="s">
        <v>215</v>
      </c>
      <c r="C28" s="69">
        <v>1830</v>
      </c>
      <c r="D28" s="53"/>
      <c r="E28" s="134">
        <f t="shared" si="0"/>
        <v>1830</v>
      </c>
    </row>
    <row r="29" spans="1:5" ht="15" x14ac:dyDescent="0.25">
      <c r="A29" s="64" t="s">
        <v>92</v>
      </c>
      <c r="B29" s="65" t="s">
        <v>216</v>
      </c>
      <c r="C29" s="71">
        <f>C30+C31+C32</f>
        <v>1960.8000000000002</v>
      </c>
      <c r="D29" s="53"/>
      <c r="E29" s="135">
        <f t="shared" si="0"/>
        <v>1960.8000000000002</v>
      </c>
    </row>
    <row r="30" spans="1:5" ht="30" x14ac:dyDescent="0.25">
      <c r="A30" s="70" t="s">
        <v>93</v>
      </c>
      <c r="B30" s="68" t="s">
        <v>217</v>
      </c>
      <c r="C30" s="72">
        <v>201.5</v>
      </c>
      <c r="D30" s="53"/>
      <c r="E30" s="134">
        <f t="shared" si="0"/>
        <v>201.5</v>
      </c>
    </row>
    <row r="31" spans="1:5" ht="30" x14ac:dyDescent="0.25">
      <c r="A31" s="70" t="s">
        <v>94</v>
      </c>
      <c r="B31" s="68" t="s">
        <v>218</v>
      </c>
      <c r="C31" s="73">
        <v>720.4</v>
      </c>
      <c r="D31" s="53"/>
      <c r="E31" s="134">
        <f t="shared" si="0"/>
        <v>720.4</v>
      </c>
    </row>
    <row r="32" spans="1:5" ht="15" x14ac:dyDescent="0.25">
      <c r="A32" s="70" t="s">
        <v>95</v>
      </c>
      <c r="B32" s="68" t="s">
        <v>219</v>
      </c>
      <c r="C32" s="72">
        <v>1038.9000000000001</v>
      </c>
      <c r="D32" s="53"/>
      <c r="E32" s="134">
        <f t="shared" si="0"/>
        <v>1038.9000000000001</v>
      </c>
    </row>
    <row r="33" spans="1:11" ht="29.25" x14ac:dyDescent="0.25">
      <c r="A33" s="8" t="s">
        <v>96</v>
      </c>
      <c r="B33" s="65" t="s">
        <v>220</v>
      </c>
      <c r="C33" s="66">
        <f>C34+C35+C36</f>
        <v>213</v>
      </c>
      <c r="D33" s="53"/>
      <c r="E33" s="135">
        <f t="shared" si="0"/>
        <v>213</v>
      </c>
    </row>
    <row r="34" spans="1:11" ht="15" x14ac:dyDescent="0.25">
      <c r="A34" s="67" t="s">
        <v>97</v>
      </c>
      <c r="B34" s="68" t="s">
        <v>221</v>
      </c>
      <c r="C34" s="69">
        <v>130</v>
      </c>
      <c r="D34" s="53"/>
      <c r="E34" s="134">
        <f t="shared" si="0"/>
        <v>130</v>
      </c>
    </row>
    <row r="35" spans="1:11" ht="15" x14ac:dyDescent="0.25">
      <c r="A35" s="67" t="s">
        <v>98</v>
      </c>
      <c r="B35" s="68" t="s">
        <v>222</v>
      </c>
      <c r="C35" s="69">
        <v>50</v>
      </c>
      <c r="D35" s="53"/>
      <c r="E35" s="134">
        <f t="shared" si="0"/>
        <v>50</v>
      </c>
    </row>
    <row r="36" spans="1:11" ht="15" x14ac:dyDescent="0.25">
      <c r="A36" s="67" t="s">
        <v>99</v>
      </c>
      <c r="B36" s="68" t="s">
        <v>223</v>
      </c>
      <c r="C36" s="69">
        <v>33</v>
      </c>
      <c r="D36" s="53"/>
      <c r="E36" s="134">
        <f t="shared" si="0"/>
        <v>33</v>
      </c>
    </row>
    <row r="37" spans="1:11" ht="15" x14ac:dyDescent="0.25">
      <c r="A37" s="64" t="s">
        <v>224</v>
      </c>
      <c r="B37" s="65" t="s">
        <v>225</v>
      </c>
      <c r="C37" s="66">
        <v>80</v>
      </c>
      <c r="D37" s="53"/>
      <c r="E37" s="135">
        <f t="shared" si="0"/>
        <v>80</v>
      </c>
    </row>
    <row r="38" spans="1:11" ht="29.25" x14ac:dyDescent="0.25">
      <c r="A38" s="8" t="s">
        <v>112</v>
      </c>
      <c r="B38" s="65" t="s">
        <v>226</v>
      </c>
      <c r="C38" s="66">
        <f>C39+C40</f>
        <v>155</v>
      </c>
      <c r="D38" s="53"/>
      <c r="E38" s="135">
        <f t="shared" si="0"/>
        <v>155</v>
      </c>
    </row>
    <row r="39" spans="1:11" ht="15" x14ac:dyDescent="0.25">
      <c r="A39" s="67" t="s">
        <v>227</v>
      </c>
      <c r="B39" s="68" t="s">
        <v>85</v>
      </c>
      <c r="C39" s="69">
        <v>125</v>
      </c>
      <c r="D39" s="53"/>
      <c r="E39" s="134">
        <f t="shared" si="0"/>
        <v>125</v>
      </c>
    </row>
    <row r="40" spans="1:11" ht="15" x14ac:dyDescent="0.25">
      <c r="A40" s="67" t="s">
        <v>228</v>
      </c>
      <c r="B40" s="68" t="s">
        <v>229</v>
      </c>
      <c r="C40" s="69">
        <v>30</v>
      </c>
      <c r="D40" s="54"/>
      <c r="E40" s="134">
        <f t="shared" si="0"/>
        <v>30</v>
      </c>
    </row>
    <row r="41" spans="1:11" ht="28.5" x14ac:dyDescent="0.2">
      <c r="A41" s="8" t="s">
        <v>230</v>
      </c>
      <c r="B41" s="65" t="s">
        <v>231</v>
      </c>
      <c r="C41" s="71">
        <f>C26+C27+C29+C33+C37+C38</f>
        <v>42758.26</v>
      </c>
      <c r="D41" s="71">
        <f>D26+D27+D29+D33+D37+D38</f>
        <v>0</v>
      </c>
      <c r="E41" s="136">
        <f t="shared" si="0"/>
        <v>42758.26</v>
      </c>
    </row>
    <row r="42" spans="1:11" ht="30" x14ac:dyDescent="0.25">
      <c r="A42" s="170" t="s">
        <v>232</v>
      </c>
      <c r="B42" s="68" t="s">
        <v>233</v>
      </c>
      <c r="C42" s="74">
        <v>4602.5370000000003</v>
      </c>
      <c r="D42" s="92">
        <v>-53.2</v>
      </c>
      <c r="E42" s="90">
        <f t="shared" si="0"/>
        <v>4549.3370000000004</v>
      </c>
    </row>
    <row r="43" spans="1:11" ht="15" x14ac:dyDescent="0.25">
      <c r="A43" s="67" t="s">
        <v>234</v>
      </c>
      <c r="B43" s="68" t="s">
        <v>87</v>
      </c>
      <c r="C43" s="75">
        <v>17795.5</v>
      </c>
      <c r="D43" s="53"/>
      <c r="E43" s="134">
        <f t="shared" si="0"/>
        <v>17795.5</v>
      </c>
    </row>
    <row r="44" spans="1:11" ht="30" x14ac:dyDescent="0.25">
      <c r="A44" s="152" t="s">
        <v>235</v>
      </c>
      <c r="B44" s="76" t="s">
        <v>236</v>
      </c>
      <c r="C44" s="74">
        <v>58.5</v>
      </c>
      <c r="D44" s="53"/>
      <c r="E44" s="90">
        <f t="shared" si="0"/>
        <v>58.5</v>
      </c>
    </row>
    <row r="45" spans="1:11" ht="30" x14ac:dyDescent="0.25">
      <c r="A45" s="152" t="s">
        <v>237</v>
      </c>
      <c r="B45" s="76" t="s">
        <v>332</v>
      </c>
      <c r="C45" s="74">
        <v>1982.2919999999999</v>
      </c>
      <c r="D45" s="58">
        <v>223.04499999999999</v>
      </c>
      <c r="E45" s="90">
        <f t="shared" si="0"/>
        <v>2205.337</v>
      </c>
      <c r="F45" s="167"/>
      <c r="G45" s="164"/>
      <c r="H45" s="166"/>
      <c r="I45" s="166"/>
      <c r="J45" s="165"/>
      <c r="K45" s="168"/>
    </row>
    <row r="46" spans="1:11" ht="15" x14ac:dyDescent="0.25">
      <c r="A46" s="67" t="s">
        <v>238</v>
      </c>
      <c r="B46" s="68" t="s">
        <v>149</v>
      </c>
      <c r="C46" s="72">
        <v>2633.6</v>
      </c>
      <c r="D46" s="92"/>
      <c r="E46" s="134">
        <f t="shared" si="0"/>
        <v>2633.6</v>
      </c>
    </row>
    <row r="47" spans="1:11" ht="14.25" x14ac:dyDescent="0.2">
      <c r="A47" s="64" t="s">
        <v>239</v>
      </c>
      <c r="B47" s="65" t="s">
        <v>240</v>
      </c>
      <c r="C47" s="66">
        <f>C42+C43+C44+C45+C46</f>
        <v>27072.429</v>
      </c>
      <c r="D47" s="96">
        <f>SUM(D42:D46)</f>
        <v>169.84499999999997</v>
      </c>
      <c r="E47" s="135">
        <f t="shared" si="0"/>
        <v>27242.274000000001</v>
      </c>
    </row>
    <row r="48" spans="1:11" ht="42.75" x14ac:dyDescent="0.2">
      <c r="A48" s="8" t="s">
        <v>241</v>
      </c>
      <c r="B48" s="65" t="s">
        <v>242</v>
      </c>
      <c r="C48" s="71">
        <v>2891.9</v>
      </c>
      <c r="D48" s="96">
        <v>76.576999999999998</v>
      </c>
      <c r="E48" s="136">
        <f t="shared" si="0"/>
        <v>2968.4769999999999</v>
      </c>
      <c r="H48" s="132"/>
    </row>
    <row r="49" spans="1:7" ht="14.25" x14ac:dyDescent="0.2">
      <c r="A49" s="64" t="s">
        <v>243</v>
      </c>
      <c r="B49" s="65" t="s">
        <v>244</v>
      </c>
      <c r="C49" s="71">
        <f>C41+C47+C48</f>
        <v>72722.588999999993</v>
      </c>
      <c r="D49" s="71">
        <f>D41+D47+D48</f>
        <v>246.42199999999997</v>
      </c>
      <c r="E49" s="135">
        <f t="shared" si="0"/>
        <v>72969.010999999999</v>
      </c>
    </row>
    <row r="50" spans="1:7" ht="15" x14ac:dyDescent="0.25">
      <c r="A50" s="64" t="s">
        <v>245</v>
      </c>
      <c r="B50" s="65" t="s">
        <v>246</v>
      </c>
      <c r="C50" s="66">
        <v>2380</v>
      </c>
      <c r="D50" s="53"/>
      <c r="E50" s="135">
        <f t="shared" si="0"/>
        <v>2380</v>
      </c>
    </row>
    <row r="51" spans="1:7" ht="15" x14ac:dyDescent="0.25">
      <c r="A51" s="64" t="s">
        <v>247</v>
      </c>
      <c r="B51" s="65" t="s">
        <v>248</v>
      </c>
      <c r="C51" s="71">
        <v>4508.942</v>
      </c>
      <c r="D51" s="53"/>
      <c r="E51" s="135">
        <f t="shared" si="0"/>
        <v>4508.942</v>
      </c>
    </row>
    <row r="52" spans="1:7" ht="14.25" x14ac:dyDescent="0.2">
      <c r="A52" s="64"/>
      <c r="B52" s="65" t="s">
        <v>249</v>
      </c>
      <c r="C52" s="66">
        <f>C49+C50+C51</f>
        <v>79611.530999999988</v>
      </c>
      <c r="D52" s="96">
        <f>D49</f>
        <v>246.42199999999997</v>
      </c>
      <c r="E52" s="135">
        <f t="shared" si="0"/>
        <v>79857.952999999994</v>
      </c>
    </row>
    <row r="53" spans="1:7" x14ac:dyDescent="0.2">
      <c r="B53" s="2"/>
      <c r="C53" s="1"/>
    </row>
    <row r="54" spans="1:7" x14ac:dyDescent="0.2">
      <c r="B54" s="2"/>
      <c r="C54" s="1"/>
      <c r="G54" s="6"/>
    </row>
    <row r="55" spans="1:7" x14ac:dyDescent="0.2">
      <c r="B55" s="2"/>
      <c r="C55" s="1"/>
    </row>
    <row r="56" spans="1:7" x14ac:dyDescent="0.2">
      <c r="B56" s="2"/>
      <c r="C56" s="1"/>
    </row>
    <row r="57" spans="1:7" x14ac:dyDescent="0.2">
      <c r="B57" s="2"/>
      <c r="C57" s="1"/>
    </row>
    <row r="58" spans="1:7" x14ac:dyDescent="0.2">
      <c r="B58" s="2"/>
      <c r="C58" s="1"/>
    </row>
    <row r="59" spans="1:7" x14ac:dyDescent="0.2">
      <c r="B59" s="2"/>
      <c r="C59" s="1"/>
    </row>
    <row r="60" spans="1:7" x14ac:dyDescent="0.2">
      <c r="B60" s="2"/>
      <c r="C60" s="1"/>
    </row>
    <row r="61" spans="1:7" x14ac:dyDescent="0.2">
      <c r="B61" s="2"/>
      <c r="C61" s="1"/>
    </row>
    <row r="63" spans="1:7" x14ac:dyDescent="0.2">
      <c r="C63" s="1"/>
    </row>
  </sheetData>
  <mergeCells count="3">
    <mergeCell ref="C1:E1"/>
    <mergeCell ref="B8:C9"/>
    <mergeCell ref="D10:E10"/>
  </mergeCells>
  <pageMargins left="0.74803149606299213" right="0.19685039370078741" top="0.59055118110236227" bottom="0.55118110236220474" header="0.51181102362204722" footer="0.51181102362204722"/>
  <pageSetup paperSize="9" scale="57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opLeftCell="A2" zoomScale="130" zoomScaleNormal="130" workbookViewId="0">
      <selection activeCell="J12" sqref="J12"/>
    </sheetView>
  </sheetViews>
  <sheetFormatPr defaultRowHeight="12.75" x14ac:dyDescent="0.2"/>
  <cols>
    <col min="1" max="1" width="6.7109375" customWidth="1"/>
    <col min="2" max="2" width="52.7109375" customWidth="1"/>
    <col min="3" max="3" width="13.42578125" customWidth="1"/>
    <col min="4" max="4" width="10.5703125" bestFit="1" customWidth="1"/>
    <col min="5" max="5" width="10.28515625" customWidth="1"/>
  </cols>
  <sheetData>
    <row r="1" spans="1:5" x14ac:dyDescent="0.2">
      <c r="C1" s="180" t="s">
        <v>191</v>
      </c>
      <c r="D1" s="180"/>
      <c r="E1" s="180"/>
    </row>
    <row r="2" spans="1:5" ht="15" x14ac:dyDescent="0.25">
      <c r="B2" s="37" t="s">
        <v>186</v>
      </c>
      <c r="C2" s="38"/>
    </row>
    <row r="3" spans="1:5" ht="12.75" customHeight="1" x14ac:dyDescent="0.25">
      <c r="A3" s="3"/>
      <c r="B3" s="37" t="s">
        <v>188</v>
      </c>
      <c r="C3" s="38"/>
    </row>
    <row r="4" spans="1:5" ht="15" x14ac:dyDescent="0.25">
      <c r="A4" s="3"/>
      <c r="B4" s="37" t="s">
        <v>187</v>
      </c>
      <c r="C4" s="38"/>
    </row>
    <row r="5" spans="1:5" ht="15" x14ac:dyDescent="0.25">
      <c r="A5" s="3"/>
      <c r="B5" s="37" t="s">
        <v>345</v>
      </c>
      <c r="C5" s="38"/>
    </row>
    <row r="6" spans="1:5" ht="15" x14ac:dyDescent="0.25">
      <c r="A6" s="3"/>
      <c r="B6" s="37" t="s">
        <v>336</v>
      </c>
      <c r="C6" s="38"/>
    </row>
    <row r="7" spans="1:5" ht="15.75" x14ac:dyDescent="0.25">
      <c r="A7" s="3"/>
      <c r="B7" s="3"/>
      <c r="C7" s="27"/>
    </row>
    <row r="8" spans="1:5" ht="18.75" customHeight="1" x14ac:dyDescent="0.3">
      <c r="A8" s="3"/>
      <c r="B8" s="181" t="s">
        <v>159</v>
      </c>
      <c r="C8" s="181"/>
      <c r="D8" s="181"/>
      <c r="E8" s="181"/>
    </row>
    <row r="9" spans="1:5" ht="18.75" x14ac:dyDescent="0.3">
      <c r="A9" s="3"/>
      <c r="B9" s="181" t="s">
        <v>352</v>
      </c>
      <c r="C9" s="181"/>
    </row>
    <row r="10" spans="1:5" x14ac:dyDescent="0.2">
      <c r="A10" s="3"/>
      <c r="B10" s="4"/>
      <c r="C10" s="4"/>
    </row>
    <row r="11" spans="1:5" ht="13.5" customHeight="1" x14ac:dyDescent="0.2">
      <c r="A11" s="3"/>
      <c r="B11" s="3"/>
      <c r="C11" s="36"/>
      <c r="E11" s="36" t="s">
        <v>160</v>
      </c>
    </row>
    <row r="12" spans="1:5" ht="45" customHeight="1" x14ac:dyDescent="0.2">
      <c r="A12" s="50" t="s">
        <v>144</v>
      </c>
      <c r="B12" s="51" t="s">
        <v>153</v>
      </c>
      <c r="C12" s="50" t="s">
        <v>189</v>
      </c>
      <c r="D12" s="51" t="s">
        <v>192</v>
      </c>
      <c r="E12" s="51" t="s">
        <v>190</v>
      </c>
    </row>
    <row r="13" spans="1:5" ht="14.25" customHeight="1" x14ac:dyDescent="0.2">
      <c r="A13" s="32">
        <v>1</v>
      </c>
      <c r="B13" s="32">
        <v>2</v>
      </c>
      <c r="C13" s="39">
        <v>3</v>
      </c>
      <c r="D13" s="52">
        <v>4</v>
      </c>
      <c r="E13" s="52">
        <v>5</v>
      </c>
    </row>
    <row r="14" spans="1:5" ht="28.5" x14ac:dyDescent="0.25">
      <c r="A14" s="10" t="s">
        <v>25</v>
      </c>
      <c r="B14" s="12" t="s">
        <v>152</v>
      </c>
      <c r="C14" s="139">
        <f>C15</f>
        <v>104.29</v>
      </c>
      <c r="D14" s="53"/>
      <c r="E14" s="140">
        <f>C14+D14</f>
        <v>104.29</v>
      </c>
    </row>
    <row r="15" spans="1:5" ht="15" x14ac:dyDescent="0.25">
      <c r="A15" s="11" t="s">
        <v>26</v>
      </c>
      <c r="B15" s="13" t="s">
        <v>114</v>
      </c>
      <c r="C15" s="40">
        <v>104.29</v>
      </c>
      <c r="D15" s="53"/>
      <c r="E15" s="137">
        <f t="shared" ref="E15:E16" si="0">C15+D15</f>
        <v>104.29</v>
      </c>
    </row>
    <row r="16" spans="1:5" ht="14.25" x14ac:dyDescent="0.2">
      <c r="A16" s="14" t="s">
        <v>27</v>
      </c>
      <c r="B16" s="15" t="s">
        <v>10</v>
      </c>
      <c r="C16" s="41">
        <f>C17+C28+C42+C47+C53+C61+C66+C69+C76+C81+C85</f>
        <v>41231.456999999995</v>
      </c>
      <c r="D16" s="41">
        <f>D17+D28+D42+D47+D53+D61+D66+D69+D76+D81+D85</f>
        <v>249.44599999999997</v>
      </c>
      <c r="E16" s="140">
        <f t="shared" si="0"/>
        <v>41480.902999999998</v>
      </c>
    </row>
    <row r="17" spans="1:5" ht="14.25" x14ac:dyDescent="0.2">
      <c r="A17" s="16" t="s">
        <v>28</v>
      </c>
      <c r="B17" s="15" t="s">
        <v>176</v>
      </c>
      <c r="C17" s="41">
        <f>C18+C19+C20+C21+C22+C23+C24+C25+C26+C27</f>
        <v>4999.954999999999</v>
      </c>
      <c r="D17" s="41">
        <f t="shared" ref="D17:E17" si="1">D18+D19+D20+D21+D22+D23+D24+D25+D26+D27</f>
        <v>0</v>
      </c>
      <c r="E17" s="138">
        <f t="shared" si="1"/>
        <v>4999.954999999999</v>
      </c>
    </row>
    <row r="18" spans="1:5" ht="15" x14ac:dyDescent="0.25">
      <c r="A18" s="7" t="s">
        <v>29</v>
      </c>
      <c r="B18" s="17" t="s">
        <v>1</v>
      </c>
      <c r="C18" s="40">
        <v>327.52800000000002</v>
      </c>
      <c r="D18" s="53"/>
      <c r="E18" s="137">
        <f>C18+D18</f>
        <v>327.52800000000002</v>
      </c>
    </row>
    <row r="19" spans="1:5" ht="15" x14ac:dyDescent="0.25">
      <c r="A19" s="7" t="s">
        <v>30</v>
      </c>
      <c r="B19" s="17" t="s">
        <v>8</v>
      </c>
      <c r="C19" s="40">
        <v>207.108</v>
      </c>
      <c r="D19" s="53"/>
      <c r="E19" s="137">
        <f t="shared" ref="E19:E87" si="2">C19+D19</f>
        <v>207.108</v>
      </c>
    </row>
    <row r="20" spans="1:5" ht="15" x14ac:dyDescent="0.25">
      <c r="A20" s="7" t="s">
        <v>31</v>
      </c>
      <c r="B20" s="17" t="s">
        <v>2</v>
      </c>
      <c r="C20" s="40">
        <v>3465.4780000000001</v>
      </c>
      <c r="D20" s="53"/>
      <c r="E20" s="137">
        <f t="shared" si="2"/>
        <v>3465.4780000000001</v>
      </c>
    </row>
    <row r="21" spans="1:5" ht="15" x14ac:dyDescent="0.25">
      <c r="A21" s="7" t="s">
        <v>32</v>
      </c>
      <c r="B21" s="18" t="s">
        <v>11</v>
      </c>
      <c r="C21" s="40">
        <v>20</v>
      </c>
      <c r="D21" s="53"/>
      <c r="E21" s="137">
        <f t="shared" si="2"/>
        <v>20</v>
      </c>
    </row>
    <row r="22" spans="1:5" ht="15" x14ac:dyDescent="0.25">
      <c r="A22" s="7" t="s">
        <v>33</v>
      </c>
      <c r="B22" s="18" t="s">
        <v>9</v>
      </c>
      <c r="C22" s="40">
        <v>24</v>
      </c>
      <c r="D22" s="53"/>
      <c r="E22" s="137">
        <f t="shared" si="2"/>
        <v>24</v>
      </c>
    </row>
    <row r="23" spans="1:5" ht="15" x14ac:dyDescent="0.25">
      <c r="A23" s="7" t="s">
        <v>34</v>
      </c>
      <c r="B23" s="17" t="s">
        <v>161</v>
      </c>
      <c r="C23" s="40">
        <v>102</v>
      </c>
      <c r="D23" s="92"/>
      <c r="E23" s="137">
        <f t="shared" si="2"/>
        <v>102</v>
      </c>
    </row>
    <row r="24" spans="1:5" ht="15" x14ac:dyDescent="0.25">
      <c r="A24" s="7" t="s">
        <v>35</v>
      </c>
      <c r="B24" s="17" t="s">
        <v>3</v>
      </c>
      <c r="C24" s="40">
        <v>566.9</v>
      </c>
      <c r="D24" s="92"/>
      <c r="E24" s="137">
        <f t="shared" si="2"/>
        <v>566.9</v>
      </c>
    </row>
    <row r="25" spans="1:5" ht="15" x14ac:dyDescent="0.25">
      <c r="A25" s="7" t="s">
        <v>36</v>
      </c>
      <c r="B25" s="18" t="s">
        <v>5</v>
      </c>
      <c r="C25" s="42">
        <v>223.14099999999999</v>
      </c>
      <c r="D25" s="92"/>
      <c r="E25" s="137">
        <f t="shared" si="2"/>
        <v>223.14099999999999</v>
      </c>
    </row>
    <row r="26" spans="1:5" ht="15" x14ac:dyDescent="0.25">
      <c r="A26" s="7" t="s">
        <v>37</v>
      </c>
      <c r="B26" s="18" t="s">
        <v>122</v>
      </c>
      <c r="C26" s="42">
        <v>17.100000000000001</v>
      </c>
      <c r="D26" s="53"/>
      <c r="E26" s="137">
        <f t="shared" si="2"/>
        <v>17.100000000000001</v>
      </c>
    </row>
    <row r="27" spans="1:5" ht="15" x14ac:dyDescent="0.25">
      <c r="A27" s="7" t="s">
        <v>121</v>
      </c>
      <c r="B27" s="18" t="s">
        <v>124</v>
      </c>
      <c r="C27" s="57">
        <v>46.7</v>
      </c>
      <c r="D27" s="133"/>
      <c r="E27" s="137">
        <f t="shared" si="2"/>
        <v>46.7</v>
      </c>
    </row>
    <row r="28" spans="1:5" ht="14.25" x14ac:dyDescent="0.2">
      <c r="A28" s="16" t="s">
        <v>38</v>
      </c>
      <c r="B28" s="144" t="s">
        <v>177</v>
      </c>
      <c r="C28" s="141">
        <f>C29+C39+C40+C41</f>
        <v>4466.2569999999996</v>
      </c>
      <c r="D28" s="141">
        <f>D29+D39+D40+D41</f>
        <v>0</v>
      </c>
      <c r="E28" s="140">
        <f t="shared" si="2"/>
        <v>4466.2569999999996</v>
      </c>
    </row>
    <row r="29" spans="1:5" ht="15" x14ac:dyDescent="0.25">
      <c r="A29" s="7" t="s">
        <v>39</v>
      </c>
      <c r="B29" s="18" t="s">
        <v>66</v>
      </c>
      <c r="C29" s="42">
        <f>C30+C31+C32+C33+C34+C35+C36+C37+C38</f>
        <v>2906.81</v>
      </c>
      <c r="D29" s="58"/>
      <c r="E29" s="137">
        <f t="shared" si="2"/>
        <v>2906.81</v>
      </c>
    </row>
    <row r="30" spans="1:5" ht="15" x14ac:dyDescent="0.25">
      <c r="A30" s="7"/>
      <c r="B30" s="19" t="s">
        <v>71</v>
      </c>
      <c r="C30" s="42">
        <v>265.53399999999999</v>
      </c>
      <c r="D30" s="53"/>
      <c r="E30" s="137">
        <f t="shared" si="2"/>
        <v>265.53399999999999</v>
      </c>
    </row>
    <row r="31" spans="1:5" ht="15" x14ac:dyDescent="0.25">
      <c r="A31" s="7"/>
      <c r="B31" s="18" t="s">
        <v>12</v>
      </c>
      <c r="C31" s="42">
        <v>144.28800000000001</v>
      </c>
      <c r="D31" s="53"/>
      <c r="E31" s="137">
        <f t="shared" si="2"/>
        <v>144.28800000000001</v>
      </c>
    </row>
    <row r="32" spans="1:5" ht="15" x14ac:dyDescent="0.25">
      <c r="A32" s="7"/>
      <c r="B32" s="18" t="s">
        <v>13</v>
      </c>
      <c r="C32" s="42">
        <v>138.828</v>
      </c>
      <c r="D32" s="53"/>
      <c r="E32" s="137">
        <f t="shared" si="2"/>
        <v>138.828</v>
      </c>
    </row>
    <row r="33" spans="1:5" ht="15" x14ac:dyDescent="0.25">
      <c r="A33" s="7"/>
      <c r="B33" s="18" t="s">
        <v>14</v>
      </c>
      <c r="C33" s="42">
        <v>196.03</v>
      </c>
      <c r="D33" s="53"/>
      <c r="E33" s="137">
        <f t="shared" si="2"/>
        <v>196.03</v>
      </c>
    </row>
    <row r="34" spans="1:5" ht="15" x14ac:dyDescent="0.25">
      <c r="A34" s="7"/>
      <c r="B34" s="18" t="s">
        <v>15</v>
      </c>
      <c r="C34" s="42">
        <v>139.32400000000001</v>
      </c>
      <c r="D34" s="58"/>
      <c r="E34" s="137">
        <f t="shared" si="2"/>
        <v>139.32400000000001</v>
      </c>
    </row>
    <row r="35" spans="1:5" ht="15" x14ac:dyDescent="0.25">
      <c r="A35" s="7"/>
      <c r="B35" s="18" t="s">
        <v>72</v>
      </c>
      <c r="C35" s="42">
        <v>181.65799999999999</v>
      </c>
      <c r="D35" s="53"/>
      <c r="E35" s="137">
        <f t="shared" si="2"/>
        <v>181.65799999999999</v>
      </c>
    </row>
    <row r="36" spans="1:5" ht="15" x14ac:dyDescent="0.25">
      <c r="A36" s="7"/>
      <c r="B36" s="18" t="s">
        <v>16</v>
      </c>
      <c r="C36" s="42">
        <v>253.934</v>
      </c>
      <c r="D36" s="53"/>
      <c r="E36" s="137">
        <f t="shared" si="2"/>
        <v>253.934</v>
      </c>
    </row>
    <row r="37" spans="1:5" ht="15" x14ac:dyDescent="0.25">
      <c r="A37" s="7"/>
      <c r="B37" s="18" t="s">
        <v>141</v>
      </c>
      <c r="C37" s="42">
        <v>1452.0740000000001</v>
      </c>
      <c r="D37" s="53"/>
      <c r="E37" s="137">
        <f t="shared" si="2"/>
        <v>1452.0740000000001</v>
      </c>
    </row>
    <row r="38" spans="1:5" ht="15" x14ac:dyDescent="0.25">
      <c r="A38" s="7"/>
      <c r="B38" s="18" t="s">
        <v>67</v>
      </c>
      <c r="C38" s="42">
        <v>135.13999999999999</v>
      </c>
      <c r="D38" s="53"/>
      <c r="E38" s="137">
        <f t="shared" si="2"/>
        <v>135.13999999999999</v>
      </c>
    </row>
    <row r="39" spans="1:5" ht="15" x14ac:dyDescent="0.25">
      <c r="A39" s="7" t="s">
        <v>40</v>
      </c>
      <c r="B39" s="18" t="s">
        <v>3</v>
      </c>
      <c r="C39" s="42">
        <v>978</v>
      </c>
      <c r="D39" s="53"/>
      <c r="E39" s="137">
        <f t="shared" si="2"/>
        <v>978</v>
      </c>
    </row>
    <row r="40" spans="1:5" ht="30" x14ac:dyDescent="0.25">
      <c r="A40" s="29" t="s">
        <v>118</v>
      </c>
      <c r="B40" s="30" t="s">
        <v>123</v>
      </c>
      <c r="C40" s="42">
        <v>93</v>
      </c>
      <c r="D40" s="54"/>
      <c r="E40" s="137">
        <f t="shared" si="2"/>
        <v>93</v>
      </c>
    </row>
    <row r="41" spans="1:5" ht="15" x14ac:dyDescent="0.25">
      <c r="A41" s="31" t="s">
        <v>77</v>
      </c>
      <c r="B41" s="18" t="s">
        <v>124</v>
      </c>
      <c r="C41" s="42">
        <v>488.447</v>
      </c>
      <c r="D41" s="133"/>
      <c r="E41" s="137">
        <f t="shared" si="2"/>
        <v>488.447</v>
      </c>
    </row>
    <row r="42" spans="1:5" ht="15" x14ac:dyDescent="0.25">
      <c r="A42" s="16" t="s">
        <v>41</v>
      </c>
      <c r="B42" s="15" t="s">
        <v>348</v>
      </c>
      <c r="C42" s="43">
        <f>C44+C43+C45+C46</f>
        <v>1419.7920000000001</v>
      </c>
      <c r="D42" s="53"/>
      <c r="E42" s="140">
        <f t="shared" si="2"/>
        <v>1419.7920000000001</v>
      </c>
    </row>
    <row r="43" spans="1:5" ht="15" x14ac:dyDescent="0.25">
      <c r="A43" s="7" t="s">
        <v>17</v>
      </c>
      <c r="B43" s="18" t="s">
        <v>3</v>
      </c>
      <c r="C43" s="40">
        <v>162.09200000000001</v>
      </c>
      <c r="D43" s="53"/>
      <c r="E43" s="137">
        <f t="shared" si="2"/>
        <v>162.09200000000001</v>
      </c>
    </row>
    <row r="44" spans="1:5" ht="15" x14ac:dyDescent="0.25">
      <c r="A44" s="7" t="s">
        <v>22</v>
      </c>
      <c r="B44" s="17" t="s">
        <v>5</v>
      </c>
      <c r="C44" s="40">
        <v>422.7</v>
      </c>
      <c r="D44" s="53"/>
      <c r="E44" s="137">
        <f t="shared" si="2"/>
        <v>422.7</v>
      </c>
    </row>
    <row r="45" spans="1:5" ht="45" x14ac:dyDescent="0.25">
      <c r="A45" s="7" t="s">
        <v>145</v>
      </c>
      <c r="B45" s="19" t="s">
        <v>162</v>
      </c>
      <c r="C45" s="129">
        <v>725.2</v>
      </c>
      <c r="D45" s="53"/>
      <c r="E45" s="137">
        <f t="shared" si="2"/>
        <v>725.2</v>
      </c>
    </row>
    <row r="46" spans="1:5" ht="45" x14ac:dyDescent="0.25">
      <c r="A46" s="7" t="s">
        <v>151</v>
      </c>
      <c r="B46" s="19" t="s">
        <v>115</v>
      </c>
      <c r="C46" s="129">
        <v>109.8</v>
      </c>
      <c r="D46" s="53"/>
      <c r="E46" s="137">
        <f t="shared" si="2"/>
        <v>109.8</v>
      </c>
    </row>
    <row r="47" spans="1:5" ht="14.25" x14ac:dyDescent="0.2">
      <c r="A47" s="21" t="s">
        <v>42</v>
      </c>
      <c r="B47" s="143" t="s">
        <v>349</v>
      </c>
      <c r="C47" s="44">
        <f>C48+C49+C50+C51+C52</f>
        <v>6505.0139999999992</v>
      </c>
      <c r="D47" s="44">
        <f>D48+D49+D50+D51+D52</f>
        <v>14.7</v>
      </c>
      <c r="E47" s="140">
        <f t="shared" si="2"/>
        <v>6519.713999999999</v>
      </c>
    </row>
    <row r="48" spans="1:5" ht="15" x14ac:dyDescent="0.25">
      <c r="A48" s="20" t="s">
        <v>43</v>
      </c>
      <c r="B48" s="30" t="s">
        <v>3</v>
      </c>
      <c r="C48" s="42">
        <v>3569.0340000000001</v>
      </c>
      <c r="D48" s="53"/>
      <c r="E48" s="137">
        <f t="shared" si="2"/>
        <v>3569.0340000000001</v>
      </c>
    </row>
    <row r="49" spans="1:10" ht="15" x14ac:dyDescent="0.25">
      <c r="A49" s="20" t="s">
        <v>119</v>
      </c>
      <c r="B49" s="18" t="s">
        <v>166</v>
      </c>
      <c r="C49" s="42">
        <v>1166</v>
      </c>
      <c r="D49" s="53"/>
      <c r="E49" s="137">
        <f t="shared" si="2"/>
        <v>1166</v>
      </c>
    </row>
    <row r="50" spans="1:10" ht="45" x14ac:dyDescent="0.25">
      <c r="A50" s="7" t="s">
        <v>23</v>
      </c>
      <c r="B50" s="19" t="s">
        <v>115</v>
      </c>
      <c r="C50" s="57">
        <v>921.98</v>
      </c>
      <c r="D50" s="58">
        <v>2.5510000000000002</v>
      </c>
      <c r="E50" s="137">
        <f t="shared" si="2"/>
        <v>924.53100000000006</v>
      </c>
      <c r="G50" s="132"/>
    </row>
    <row r="51" spans="1:10" ht="45" x14ac:dyDescent="0.25">
      <c r="A51" s="7" t="s">
        <v>76</v>
      </c>
      <c r="B51" s="116" t="s">
        <v>242</v>
      </c>
      <c r="C51" s="57">
        <v>344</v>
      </c>
      <c r="D51" s="58">
        <v>12.148999999999999</v>
      </c>
      <c r="E51" s="137">
        <f t="shared" si="2"/>
        <v>356.149</v>
      </c>
      <c r="G51" s="183"/>
      <c r="H51" s="183"/>
      <c r="I51" s="183"/>
      <c r="J51" s="183"/>
    </row>
    <row r="52" spans="1:10" ht="15" x14ac:dyDescent="0.25">
      <c r="A52" s="7" t="s">
        <v>65</v>
      </c>
      <c r="B52" s="18" t="s">
        <v>124</v>
      </c>
      <c r="C52" s="42">
        <v>504</v>
      </c>
      <c r="D52" s="53"/>
      <c r="E52" s="137">
        <f t="shared" si="2"/>
        <v>504</v>
      </c>
    </row>
    <row r="53" spans="1:10" ht="14.25" x14ac:dyDescent="0.2">
      <c r="A53" s="145" t="s">
        <v>44</v>
      </c>
      <c r="B53" s="142" t="s">
        <v>350</v>
      </c>
      <c r="C53" s="45">
        <f>C54+C55+C56+C57+C58+C59+C60</f>
        <v>10153.434000000001</v>
      </c>
      <c r="D53" s="45">
        <f t="shared" ref="D53:E53" si="3">D54+D55+D56+D57+D58+D59+D60</f>
        <v>62.92</v>
      </c>
      <c r="E53" s="45">
        <f t="shared" si="3"/>
        <v>10216.354000000001</v>
      </c>
    </row>
    <row r="54" spans="1:10" ht="15" x14ac:dyDescent="0.25">
      <c r="A54" s="20" t="s">
        <v>45</v>
      </c>
      <c r="B54" s="18" t="s">
        <v>3</v>
      </c>
      <c r="C54" s="42">
        <v>4727.6000000000004</v>
      </c>
      <c r="D54" s="53"/>
      <c r="E54" s="137">
        <f t="shared" si="2"/>
        <v>4727.6000000000004</v>
      </c>
    </row>
    <row r="55" spans="1:10" ht="30" x14ac:dyDescent="0.25">
      <c r="A55" s="20" t="s">
        <v>82</v>
      </c>
      <c r="B55" s="18" t="s">
        <v>70</v>
      </c>
      <c r="C55" s="57">
        <v>125</v>
      </c>
      <c r="D55" s="53"/>
      <c r="E55" s="137">
        <f t="shared" si="2"/>
        <v>125</v>
      </c>
    </row>
    <row r="56" spans="1:10" ht="15" x14ac:dyDescent="0.25">
      <c r="A56" s="169" t="s">
        <v>83</v>
      </c>
      <c r="B56" s="175" t="s">
        <v>7</v>
      </c>
      <c r="C56" s="57">
        <v>209</v>
      </c>
      <c r="D56" s="55"/>
      <c r="E56" s="137">
        <f t="shared" si="2"/>
        <v>209</v>
      </c>
    </row>
    <row r="57" spans="1:10" ht="30" x14ac:dyDescent="0.25">
      <c r="A57" s="7" t="s">
        <v>84</v>
      </c>
      <c r="B57" s="18" t="s">
        <v>163</v>
      </c>
      <c r="C57" s="57">
        <v>1214</v>
      </c>
      <c r="D57" s="55"/>
      <c r="E57" s="137">
        <f t="shared" si="2"/>
        <v>1214</v>
      </c>
    </row>
    <row r="58" spans="1:10" ht="15" x14ac:dyDescent="0.25">
      <c r="A58" s="20" t="s">
        <v>75</v>
      </c>
      <c r="B58" s="18" t="s">
        <v>149</v>
      </c>
      <c r="C58" s="57">
        <v>2633.6</v>
      </c>
      <c r="D58" s="92"/>
      <c r="E58" s="137">
        <f t="shared" si="2"/>
        <v>2633.6</v>
      </c>
    </row>
    <row r="59" spans="1:10" ht="15" x14ac:dyDescent="0.25">
      <c r="A59" s="20" t="s">
        <v>125</v>
      </c>
      <c r="B59" s="18" t="s">
        <v>167</v>
      </c>
      <c r="C59" s="42">
        <v>1244.2339999999999</v>
      </c>
      <c r="D59" s="92"/>
      <c r="E59" s="137">
        <f t="shared" si="2"/>
        <v>1244.2339999999999</v>
      </c>
    </row>
    <row r="60" spans="1:10" ht="45" x14ac:dyDescent="0.25">
      <c r="A60" s="20" t="s">
        <v>340</v>
      </c>
      <c r="B60" s="116" t="s">
        <v>347</v>
      </c>
      <c r="C60" s="42"/>
      <c r="D60" s="150">
        <v>62.92</v>
      </c>
      <c r="E60" s="137">
        <f t="shared" si="2"/>
        <v>62.92</v>
      </c>
    </row>
    <row r="61" spans="1:10" ht="14.25" x14ac:dyDescent="0.2">
      <c r="A61" s="23" t="s">
        <v>46</v>
      </c>
      <c r="B61" s="144" t="s">
        <v>178</v>
      </c>
      <c r="C61" s="43">
        <f>C62+C64+C65</f>
        <v>278.11799999999999</v>
      </c>
      <c r="D61" s="43">
        <f>D62+D64+D65</f>
        <v>0</v>
      </c>
      <c r="E61" s="140">
        <f t="shared" si="2"/>
        <v>278.11799999999999</v>
      </c>
    </row>
    <row r="62" spans="1:10" ht="15" x14ac:dyDescent="0.25">
      <c r="A62" s="7" t="s">
        <v>47</v>
      </c>
      <c r="B62" s="19" t="s">
        <v>7</v>
      </c>
      <c r="C62" s="57">
        <v>44</v>
      </c>
      <c r="D62" s="53"/>
      <c r="E62" s="137">
        <f t="shared" si="2"/>
        <v>44</v>
      </c>
    </row>
    <row r="63" spans="1:10" ht="15" x14ac:dyDescent="0.25">
      <c r="A63" s="22"/>
      <c r="B63" s="19" t="s">
        <v>154</v>
      </c>
      <c r="C63" s="42">
        <v>44</v>
      </c>
      <c r="D63" s="53"/>
      <c r="E63" s="137">
        <f t="shared" si="2"/>
        <v>44</v>
      </c>
    </row>
    <row r="64" spans="1:10" ht="15" x14ac:dyDescent="0.25">
      <c r="A64" s="7" t="s">
        <v>48</v>
      </c>
      <c r="B64" s="18" t="s">
        <v>3</v>
      </c>
      <c r="C64" s="40">
        <v>217.43</v>
      </c>
      <c r="D64" s="53"/>
      <c r="E64" s="137">
        <f t="shared" si="2"/>
        <v>217.43</v>
      </c>
    </row>
    <row r="65" spans="1:9" ht="30" x14ac:dyDescent="0.25">
      <c r="A65" s="7" t="s">
        <v>126</v>
      </c>
      <c r="B65" s="18" t="s">
        <v>128</v>
      </c>
      <c r="C65" s="129">
        <v>16.687999999999999</v>
      </c>
      <c r="D65" s="58"/>
      <c r="E65" s="137">
        <f t="shared" si="2"/>
        <v>16.687999999999999</v>
      </c>
    </row>
    <row r="66" spans="1:9" ht="14.25" x14ac:dyDescent="0.2">
      <c r="A66" s="23" t="s">
        <v>49</v>
      </c>
      <c r="B66" s="144" t="s">
        <v>179</v>
      </c>
      <c r="C66" s="43">
        <f>C67+C68</f>
        <v>407.27</v>
      </c>
      <c r="D66" s="43">
        <f t="shared" ref="D66:E66" si="4">D67+D68</f>
        <v>0</v>
      </c>
      <c r="E66" s="163">
        <f t="shared" si="4"/>
        <v>407.27</v>
      </c>
    </row>
    <row r="67" spans="1:9" ht="15" x14ac:dyDescent="0.25">
      <c r="A67" s="7" t="s">
        <v>50</v>
      </c>
      <c r="B67" s="18" t="s">
        <v>3</v>
      </c>
      <c r="C67" s="42">
        <v>386.27</v>
      </c>
      <c r="D67" s="92"/>
      <c r="E67" s="137">
        <f t="shared" si="2"/>
        <v>386.27</v>
      </c>
    </row>
    <row r="68" spans="1:9" ht="15" x14ac:dyDescent="0.25">
      <c r="A68" s="7" t="s">
        <v>338</v>
      </c>
      <c r="B68" s="18" t="s">
        <v>124</v>
      </c>
      <c r="C68" s="42">
        <v>21</v>
      </c>
      <c r="D68" s="150"/>
      <c r="E68" s="137">
        <f t="shared" si="2"/>
        <v>21</v>
      </c>
    </row>
    <row r="69" spans="1:9" ht="14.25" x14ac:dyDescent="0.2">
      <c r="A69" s="64" t="s">
        <v>51</v>
      </c>
      <c r="B69" s="146" t="s">
        <v>180</v>
      </c>
      <c r="C69" s="130">
        <f>C70+C71+C72+C73+C74+C75</f>
        <v>5777.8270000000002</v>
      </c>
      <c r="D69" s="130">
        <f t="shared" ref="D69:E69" si="5">D70+D71+D72+D73+D74+D75</f>
        <v>88.266999999999996</v>
      </c>
      <c r="E69" s="130">
        <f t="shared" si="5"/>
        <v>5866.094000000001</v>
      </c>
    </row>
    <row r="70" spans="1:9" ht="15" x14ac:dyDescent="0.25">
      <c r="A70" s="7" t="s">
        <v>52</v>
      </c>
      <c r="B70" s="18" t="s">
        <v>3</v>
      </c>
      <c r="C70" s="42">
        <v>1192.7</v>
      </c>
      <c r="D70" s="53"/>
      <c r="E70" s="137">
        <f t="shared" si="2"/>
        <v>1192.7</v>
      </c>
    </row>
    <row r="71" spans="1:9" ht="30" x14ac:dyDescent="0.25">
      <c r="A71" s="9" t="s">
        <v>53</v>
      </c>
      <c r="B71" s="18" t="s">
        <v>143</v>
      </c>
      <c r="C71" s="129">
        <v>2770.0920000000001</v>
      </c>
      <c r="D71" s="58">
        <v>2.9289999999999998</v>
      </c>
      <c r="E71" s="137">
        <f t="shared" si="2"/>
        <v>2773.0210000000002</v>
      </c>
    </row>
    <row r="72" spans="1:9" ht="45" x14ac:dyDescent="0.25">
      <c r="A72" s="35" t="s">
        <v>341</v>
      </c>
      <c r="B72" s="33" t="s">
        <v>115</v>
      </c>
      <c r="C72" s="129">
        <v>282.03500000000003</v>
      </c>
      <c r="D72" s="58">
        <v>83.734999999999999</v>
      </c>
      <c r="E72" s="137">
        <f t="shared" si="2"/>
        <v>365.77000000000004</v>
      </c>
      <c r="F72" s="173"/>
      <c r="G72" s="174"/>
      <c r="H72" s="174"/>
    </row>
    <row r="73" spans="1:9" ht="15" x14ac:dyDescent="0.25">
      <c r="A73" s="7" t="s">
        <v>120</v>
      </c>
      <c r="B73" s="19" t="s">
        <v>69</v>
      </c>
      <c r="C73" s="57">
        <v>1343</v>
      </c>
      <c r="D73" s="92">
        <v>1.508</v>
      </c>
      <c r="E73" s="137">
        <f>C73+D73</f>
        <v>1344.508</v>
      </c>
    </row>
    <row r="74" spans="1:9" ht="15" x14ac:dyDescent="0.25">
      <c r="A74" s="7" t="s">
        <v>339</v>
      </c>
      <c r="B74" s="18" t="s">
        <v>124</v>
      </c>
      <c r="C74" s="57">
        <v>190</v>
      </c>
      <c r="D74" s="150"/>
      <c r="E74" s="137">
        <f>C74+D74</f>
        <v>190</v>
      </c>
    </row>
    <row r="75" spans="1:9" ht="30" x14ac:dyDescent="0.25">
      <c r="A75" s="7" t="s">
        <v>343</v>
      </c>
      <c r="B75" s="116" t="s">
        <v>344</v>
      </c>
      <c r="C75" s="57"/>
      <c r="D75" s="150">
        <v>9.5000000000000001E-2</v>
      </c>
      <c r="E75" s="137">
        <f>C75+D75</f>
        <v>9.5000000000000001E-2</v>
      </c>
    </row>
    <row r="76" spans="1:9" ht="14.25" x14ac:dyDescent="0.2">
      <c r="A76" s="95" t="s">
        <v>54</v>
      </c>
      <c r="B76" s="146" t="s">
        <v>181</v>
      </c>
      <c r="C76" s="130">
        <f>C77+C78+C79+C80</f>
        <v>6380.6740000000009</v>
      </c>
      <c r="D76" s="130">
        <f>D77+D78+D79+D80</f>
        <v>83.558999999999983</v>
      </c>
      <c r="E76" s="140">
        <f t="shared" si="2"/>
        <v>6464.2330000000011</v>
      </c>
    </row>
    <row r="77" spans="1:9" ht="15" x14ac:dyDescent="0.25">
      <c r="A77" s="7" t="s">
        <v>55</v>
      </c>
      <c r="B77" s="17" t="s">
        <v>3</v>
      </c>
      <c r="C77" s="40">
        <v>3374.3</v>
      </c>
      <c r="D77" s="53"/>
      <c r="E77" s="137">
        <f t="shared" si="2"/>
        <v>3374.3</v>
      </c>
    </row>
    <row r="78" spans="1:9" ht="15" x14ac:dyDescent="0.25">
      <c r="A78" s="7" t="s">
        <v>56</v>
      </c>
      <c r="B78" s="17" t="s">
        <v>5</v>
      </c>
      <c r="C78" s="40">
        <v>2308.9</v>
      </c>
      <c r="D78" s="92">
        <v>-53.2</v>
      </c>
      <c r="E78" s="137">
        <f t="shared" si="2"/>
        <v>2255.7000000000003</v>
      </c>
    </row>
    <row r="79" spans="1:9" ht="15" x14ac:dyDescent="0.25">
      <c r="A79" s="7" t="s">
        <v>127</v>
      </c>
      <c r="B79" s="18" t="s">
        <v>88</v>
      </c>
      <c r="C79" s="40">
        <v>392.2</v>
      </c>
      <c r="D79" s="53"/>
      <c r="E79" s="137">
        <f t="shared" si="2"/>
        <v>392.2</v>
      </c>
    </row>
    <row r="80" spans="1:9" ht="45" x14ac:dyDescent="0.25">
      <c r="A80" s="34" t="s">
        <v>146</v>
      </c>
      <c r="B80" s="33" t="s">
        <v>115</v>
      </c>
      <c r="C80" s="176">
        <v>305.274</v>
      </c>
      <c r="D80" s="92">
        <v>136.75899999999999</v>
      </c>
      <c r="E80" s="137">
        <f t="shared" si="2"/>
        <v>442.03300000000002</v>
      </c>
      <c r="F80" s="172"/>
      <c r="G80" s="172"/>
      <c r="H80" s="171"/>
      <c r="I80" s="171"/>
    </row>
    <row r="81" spans="1:5" ht="15" x14ac:dyDescent="0.25">
      <c r="A81" s="8" t="s">
        <v>57</v>
      </c>
      <c r="B81" s="147" t="s">
        <v>182</v>
      </c>
      <c r="C81" s="43">
        <f>C82+C84</f>
        <v>568</v>
      </c>
      <c r="D81" s="53"/>
      <c r="E81" s="140">
        <f>C81+D81</f>
        <v>568</v>
      </c>
    </row>
    <row r="82" spans="1:5" ht="15" x14ac:dyDescent="0.25">
      <c r="A82" s="9" t="s">
        <v>58</v>
      </c>
      <c r="B82" s="17" t="s">
        <v>3</v>
      </c>
      <c r="C82" s="42">
        <v>553</v>
      </c>
      <c r="D82" s="53"/>
      <c r="E82" s="137">
        <f t="shared" si="2"/>
        <v>553</v>
      </c>
    </row>
    <row r="83" spans="1:5" ht="15" x14ac:dyDescent="0.25">
      <c r="A83" s="9"/>
      <c r="B83" s="17" t="s">
        <v>155</v>
      </c>
      <c r="C83" s="42">
        <v>190</v>
      </c>
      <c r="D83" s="53"/>
      <c r="E83" s="137">
        <f t="shared" si="2"/>
        <v>190</v>
      </c>
    </row>
    <row r="84" spans="1:5" ht="15" x14ac:dyDescent="0.25">
      <c r="A84" s="9" t="s">
        <v>333</v>
      </c>
      <c r="B84" s="18" t="s">
        <v>334</v>
      </c>
      <c r="C84" s="42">
        <v>15</v>
      </c>
      <c r="D84" s="53"/>
      <c r="E84" s="137">
        <v>15</v>
      </c>
    </row>
    <row r="85" spans="1:5" ht="15" x14ac:dyDescent="0.25">
      <c r="A85" s="8" t="s">
        <v>168</v>
      </c>
      <c r="B85" s="147" t="s">
        <v>183</v>
      </c>
      <c r="C85" s="43">
        <f>C86+C87+C88+C89</f>
        <v>275.11599999999999</v>
      </c>
      <c r="D85" s="53"/>
      <c r="E85" s="140">
        <f t="shared" si="2"/>
        <v>275.11599999999999</v>
      </c>
    </row>
    <row r="86" spans="1:5" ht="15" x14ac:dyDescent="0.25">
      <c r="A86" s="9" t="s">
        <v>169</v>
      </c>
      <c r="B86" s="17" t="s">
        <v>3</v>
      </c>
      <c r="C86" s="40">
        <v>52</v>
      </c>
      <c r="D86" s="53"/>
      <c r="E86" s="137">
        <f t="shared" si="2"/>
        <v>52</v>
      </c>
    </row>
    <row r="87" spans="1:5" ht="15" x14ac:dyDescent="0.25">
      <c r="A87" s="9" t="s">
        <v>170</v>
      </c>
      <c r="B87" s="17" t="s">
        <v>4</v>
      </c>
      <c r="C87" s="40">
        <v>95.415999999999997</v>
      </c>
      <c r="D87" s="53"/>
      <c r="E87" s="137">
        <f t="shared" si="2"/>
        <v>95.415999999999997</v>
      </c>
    </row>
    <row r="88" spans="1:5" ht="15" x14ac:dyDescent="0.25">
      <c r="A88" s="9" t="s">
        <v>171</v>
      </c>
      <c r="B88" s="18" t="s">
        <v>129</v>
      </c>
      <c r="C88" s="40">
        <v>126.7</v>
      </c>
      <c r="D88" s="53"/>
      <c r="E88" s="137">
        <f t="shared" ref="E88:E138" si="6">C88+D88</f>
        <v>126.7</v>
      </c>
    </row>
    <row r="89" spans="1:5" ht="15" x14ac:dyDescent="0.25">
      <c r="A89" s="9" t="s">
        <v>172</v>
      </c>
      <c r="B89" s="17" t="s">
        <v>132</v>
      </c>
      <c r="C89" s="40">
        <v>1</v>
      </c>
      <c r="D89" s="53"/>
      <c r="E89" s="137">
        <f t="shared" si="6"/>
        <v>1</v>
      </c>
    </row>
    <row r="90" spans="1:5" ht="28.5" x14ac:dyDescent="0.2">
      <c r="A90" s="23" t="s">
        <v>18</v>
      </c>
      <c r="B90" s="24" t="s">
        <v>157</v>
      </c>
      <c r="C90" s="141">
        <f>C91+C94</f>
        <v>2122.9319999999998</v>
      </c>
      <c r="D90" s="141">
        <f>D91+D94</f>
        <v>-12.577</v>
      </c>
      <c r="E90" s="140">
        <f t="shared" si="6"/>
        <v>2110.3549999999996</v>
      </c>
    </row>
    <row r="91" spans="1:5" ht="15" x14ac:dyDescent="0.25">
      <c r="A91" s="23" t="s">
        <v>59</v>
      </c>
      <c r="B91" s="15" t="s">
        <v>176</v>
      </c>
      <c r="C91" s="43">
        <f>C92+C93</f>
        <v>1797.7429999999999</v>
      </c>
      <c r="D91" s="53"/>
      <c r="E91" s="137">
        <f t="shared" si="6"/>
        <v>1797.7429999999999</v>
      </c>
    </row>
    <row r="92" spans="1:5" ht="30" x14ac:dyDescent="0.25">
      <c r="A92" s="7" t="s">
        <v>60</v>
      </c>
      <c r="B92" s="18" t="s">
        <v>173</v>
      </c>
      <c r="C92" s="57">
        <v>343.9</v>
      </c>
      <c r="D92" s="53"/>
      <c r="E92" s="137">
        <f t="shared" si="6"/>
        <v>343.9</v>
      </c>
    </row>
    <row r="93" spans="1:5" ht="30" x14ac:dyDescent="0.25">
      <c r="A93" s="7" t="s">
        <v>130</v>
      </c>
      <c r="B93" s="18" t="s">
        <v>147</v>
      </c>
      <c r="C93" s="57">
        <v>1453.8430000000001</v>
      </c>
      <c r="D93" s="53"/>
      <c r="E93" s="137">
        <f t="shared" si="6"/>
        <v>1453.8430000000001</v>
      </c>
    </row>
    <row r="94" spans="1:5" ht="14.25" x14ac:dyDescent="0.2">
      <c r="A94" s="23" t="s">
        <v>61</v>
      </c>
      <c r="B94" s="24" t="s">
        <v>180</v>
      </c>
      <c r="C94" s="46">
        <f>C95</f>
        <v>325.18900000000002</v>
      </c>
      <c r="D94" s="46">
        <f>D95</f>
        <v>-12.577</v>
      </c>
      <c r="E94" s="140">
        <f t="shared" si="6"/>
        <v>312.61200000000002</v>
      </c>
    </row>
    <row r="95" spans="1:5" ht="30" x14ac:dyDescent="0.25">
      <c r="A95" s="7" t="s">
        <v>78</v>
      </c>
      <c r="B95" s="18" t="s">
        <v>86</v>
      </c>
      <c r="C95" s="57">
        <v>325.18900000000002</v>
      </c>
      <c r="D95" s="58">
        <v>-12.577</v>
      </c>
      <c r="E95" s="137">
        <f t="shared" si="6"/>
        <v>312.61200000000002</v>
      </c>
    </row>
    <row r="96" spans="1:5" ht="28.5" x14ac:dyDescent="0.25">
      <c r="A96" s="8" t="s">
        <v>19</v>
      </c>
      <c r="B96" s="24" t="s">
        <v>156</v>
      </c>
      <c r="C96" s="130">
        <f>C97</f>
        <v>769.03499999999997</v>
      </c>
      <c r="D96" s="53"/>
      <c r="E96" s="140">
        <f t="shared" si="6"/>
        <v>769.03499999999997</v>
      </c>
    </row>
    <row r="97" spans="1:5" ht="15" x14ac:dyDescent="0.25">
      <c r="A97" s="8" t="s">
        <v>62</v>
      </c>
      <c r="B97" s="24" t="s">
        <v>176</v>
      </c>
      <c r="C97" s="43">
        <f>C98+C99</f>
        <v>769.03499999999997</v>
      </c>
      <c r="D97" s="53"/>
      <c r="E97" s="140">
        <f t="shared" si="6"/>
        <v>769.03499999999997</v>
      </c>
    </row>
    <row r="98" spans="1:5" ht="15" x14ac:dyDescent="0.25">
      <c r="A98" s="9" t="s">
        <v>63</v>
      </c>
      <c r="B98" s="18" t="s">
        <v>5</v>
      </c>
      <c r="C98" s="42">
        <v>669</v>
      </c>
      <c r="D98" s="53"/>
      <c r="E98" s="137">
        <f t="shared" si="6"/>
        <v>669</v>
      </c>
    </row>
    <row r="99" spans="1:5" ht="15" x14ac:dyDescent="0.25">
      <c r="A99" s="9" t="s">
        <v>73</v>
      </c>
      <c r="B99" s="18" t="s">
        <v>74</v>
      </c>
      <c r="C99" s="42">
        <v>100.035</v>
      </c>
      <c r="D99" s="53"/>
      <c r="E99" s="137">
        <f t="shared" si="6"/>
        <v>100.035</v>
      </c>
    </row>
    <row r="100" spans="1:5" ht="28.5" x14ac:dyDescent="0.25">
      <c r="A100" s="8" t="s">
        <v>21</v>
      </c>
      <c r="B100" s="24" t="s">
        <v>158</v>
      </c>
      <c r="C100" s="130">
        <f>C101</f>
        <v>476.10200000000003</v>
      </c>
      <c r="D100" s="53"/>
      <c r="E100" s="140">
        <f t="shared" si="6"/>
        <v>476.10200000000003</v>
      </c>
    </row>
    <row r="101" spans="1:5" ht="15" x14ac:dyDescent="0.25">
      <c r="A101" s="8" t="s">
        <v>64</v>
      </c>
      <c r="B101" s="24" t="s">
        <v>178</v>
      </c>
      <c r="C101" s="43">
        <f>C102+C103</f>
        <v>476.10200000000003</v>
      </c>
      <c r="D101" s="53"/>
      <c r="E101" s="137">
        <f t="shared" si="6"/>
        <v>476.10200000000003</v>
      </c>
    </row>
    <row r="102" spans="1:5" ht="30" x14ac:dyDescent="0.25">
      <c r="A102" s="9" t="s">
        <v>79</v>
      </c>
      <c r="B102" s="18" t="s">
        <v>148</v>
      </c>
      <c r="C102" s="57">
        <v>10.622</v>
      </c>
      <c r="D102" s="53"/>
      <c r="E102" s="137">
        <f t="shared" si="6"/>
        <v>10.622</v>
      </c>
    </row>
    <row r="103" spans="1:5" ht="15" x14ac:dyDescent="0.25">
      <c r="A103" s="9" t="s">
        <v>80</v>
      </c>
      <c r="B103" s="18" t="s">
        <v>5</v>
      </c>
      <c r="C103" s="42">
        <v>465.48</v>
      </c>
      <c r="D103" s="53"/>
      <c r="E103" s="137">
        <f t="shared" si="6"/>
        <v>465.48</v>
      </c>
    </row>
    <row r="104" spans="1:5" ht="28.5" x14ac:dyDescent="0.2">
      <c r="A104" s="28" t="s">
        <v>89</v>
      </c>
      <c r="B104" s="24" t="s">
        <v>184</v>
      </c>
      <c r="C104" s="130">
        <f>C105+C106+C107+C108</f>
        <v>4296.2080000000005</v>
      </c>
      <c r="D104" s="130">
        <f>D105+D106+D107+D108</f>
        <v>0</v>
      </c>
      <c r="E104" s="140">
        <f t="shared" si="6"/>
        <v>4296.2080000000005</v>
      </c>
    </row>
    <row r="105" spans="1:5" ht="15" x14ac:dyDescent="0.25">
      <c r="A105" s="7" t="s">
        <v>91</v>
      </c>
      <c r="B105" s="17" t="s">
        <v>3</v>
      </c>
      <c r="C105" s="42">
        <v>3836.6239999999998</v>
      </c>
      <c r="D105" s="92"/>
      <c r="E105" s="137">
        <f t="shared" si="6"/>
        <v>3836.6239999999998</v>
      </c>
    </row>
    <row r="106" spans="1:5" ht="15" x14ac:dyDescent="0.25">
      <c r="A106" s="7" t="s">
        <v>90</v>
      </c>
      <c r="B106" s="17" t="s">
        <v>132</v>
      </c>
      <c r="C106" s="42">
        <v>49.161000000000001</v>
      </c>
      <c r="D106" s="53"/>
      <c r="E106" s="137">
        <f t="shared" si="6"/>
        <v>49.161000000000001</v>
      </c>
    </row>
    <row r="107" spans="1:5" ht="15" x14ac:dyDescent="0.25">
      <c r="A107" s="7" t="s">
        <v>131</v>
      </c>
      <c r="B107" s="18" t="s">
        <v>137</v>
      </c>
      <c r="C107" s="42">
        <v>328.6</v>
      </c>
      <c r="D107" s="53"/>
      <c r="E107" s="137">
        <f t="shared" si="6"/>
        <v>328.6</v>
      </c>
    </row>
    <row r="108" spans="1:5" ht="30" x14ac:dyDescent="0.25">
      <c r="A108" s="7" t="s">
        <v>136</v>
      </c>
      <c r="B108" s="18" t="s">
        <v>134</v>
      </c>
      <c r="C108" s="57">
        <v>81.822999999999993</v>
      </c>
      <c r="D108" s="53"/>
      <c r="E108" s="137">
        <f t="shared" si="6"/>
        <v>81.822999999999993</v>
      </c>
    </row>
    <row r="109" spans="1:5" ht="28.5" x14ac:dyDescent="0.2">
      <c r="A109" s="16" t="s">
        <v>92</v>
      </c>
      <c r="B109" s="24" t="s">
        <v>185</v>
      </c>
      <c r="C109" s="130">
        <f>C110+C111+C113+C114+C115+C112</f>
        <v>3667.8580000000002</v>
      </c>
      <c r="D109" s="130">
        <f>D110+D111+D113+D114+D115+D112</f>
        <v>0</v>
      </c>
      <c r="E109" s="140">
        <f t="shared" si="6"/>
        <v>3667.8580000000002</v>
      </c>
    </row>
    <row r="110" spans="1:5" ht="15" x14ac:dyDescent="0.25">
      <c r="A110" s="148" t="s">
        <v>93</v>
      </c>
      <c r="B110" s="55" t="s">
        <v>3</v>
      </c>
      <c r="C110" s="57">
        <v>2703.1149999999998</v>
      </c>
      <c r="D110" s="53"/>
      <c r="E110" s="137">
        <f t="shared" si="6"/>
        <v>2703.1149999999998</v>
      </c>
    </row>
    <row r="111" spans="1:5" ht="15" x14ac:dyDescent="0.25">
      <c r="A111" s="7" t="s">
        <v>94</v>
      </c>
      <c r="B111" s="17" t="s">
        <v>5</v>
      </c>
      <c r="C111" s="42">
        <v>417.9</v>
      </c>
      <c r="D111" s="162"/>
      <c r="E111" s="137">
        <f t="shared" si="6"/>
        <v>417.9</v>
      </c>
    </row>
    <row r="112" spans="1:5" ht="15" x14ac:dyDescent="0.25">
      <c r="A112" s="7" t="s">
        <v>95</v>
      </c>
      <c r="B112" s="17" t="s">
        <v>132</v>
      </c>
      <c r="C112" s="42">
        <v>112.384</v>
      </c>
      <c r="D112" s="92"/>
      <c r="E112" s="137">
        <f t="shared" si="6"/>
        <v>112.384</v>
      </c>
    </row>
    <row r="113" spans="1:5" ht="30" x14ac:dyDescent="0.25">
      <c r="A113" s="7" t="s">
        <v>135</v>
      </c>
      <c r="B113" s="18" t="s">
        <v>164</v>
      </c>
      <c r="C113" s="57">
        <v>87.5</v>
      </c>
      <c r="D113" s="162"/>
      <c r="E113" s="137">
        <f t="shared" si="6"/>
        <v>87.5</v>
      </c>
    </row>
    <row r="114" spans="1:5" ht="15" x14ac:dyDescent="0.25">
      <c r="A114" s="7" t="s">
        <v>150</v>
      </c>
      <c r="B114" s="18" t="s">
        <v>81</v>
      </c>
      <c r="C114" s="42">
        <v>238.4</v>
      </c>
      <c r="D114" s="162"/>
      <c r="E114" s="137">
        <f t="shared" si="6"/>
        <v>238.4</v>
      </c>
    </row>
    <row r="115" spans="1:5" ht="30" x14ac:dyDescent="0.25">
      <c r="A115" s="7" t="s">
        <v>174</v>
      </c>
      <c r="B115" s="18" t="s">
        <v>134</v>
      </c>
      <c r="C115" s="57">
        <v>108.559</v>
      </c>
      <c r="D115" s="162"/>
      <c r="E115" s="137">
        <f t="shared" si="6"/>
        <v>108.559</v>
      </c>
    </row>
    <row r="116" spans="1:5" ht="28.5" x14ac:dyDescent="0.2">
      <c r="A116" s="23" t="s">
        <v>96</v>
      </c>
      <c r="B116" s="24" t="s">
        <v>351</v>
      </c>
      <c r="C116" s="141">
        <f>C117+C118+C119+C120+C121+C122</f>
        <v>26943.649000000001</v>
      </c>
      <c r="D116" s="141">
        <f>D117+D118+D119+D120+D121+D122</f>
        <v>9.5530000000000008</v>
      </c>
      <c r="E116" s="140">
        <f t="shared" si="6"/>
        <v>26953.202000000001</v>
      </c>
    </row>
    <row r="117" spans="1:5" ht="15" x14ac:dyDescent="0.25">
      <c r="A117" s="148" t="s">
        <v>97</v>
      </c>
      <c r="B117" s="55" t="s">
        <v>3</v>
      </c>
      <c r="C117" s="57">
        <v>10488.624</v>
      </c>
      <c r="D117" s="53"/>
      <c r="E117" s="137">
        <f t="shared" si="6"/>
        <v>10488.624</v>
      </c>
    </row>
    <row r="118" spans="1:5" ht="15" x14ac:dyDescent="0.25">
      <c r="A118" s="7" t="s">
        <v>98</v>
      </c>
      <c r="B118" s="17" t="s">
        <v>87</v>
      </c>
      <c r="C118" s="42">
        <v>14700.218999999999</v>
      </c>
      <c r="D118" s="58">
        <v>9.5530000000000008</v>
      </c>
      <c r="E118" s="137">
        <f t="shared" si="6"/>
        <v>14709.771999999999</v>
      </c>
    </row>
    <row r="119" spans="1:5" ht="45" x14ac:dyDescent="0.25">
      <c r="A119" s="7" t="s">
        <v>99</v>
      </c>
      <c r="B119" s="18" t="s">
        <v>175</v>
      </c>
      <c r="C119" s="57">
        <v>58.5</v>
      </c>
      <c r="D119" s="56"/>
      <c r="E119" s="137">
        <f t="shared" si="6"/>
        <v>58.5</v>
      </c>
    </row>
    <row r="120" spans="1:5" ht="15" x14ac:dyDescent="0.25">
      <c r="A120" s="7" t="s">
        <v>101</v>
      </c>
      <c r="B120" s="17" t="s">
        <v>81</v>
      </c>
      <c r="C120" s="40">
        <v>1283.7</v>
      </c>
      <c r="D120" s="53"/>
      <c r="E120" s="137">
        <f t="shared" si="6"/>
        <v>1283.7</v>
      </c>
    </row>
    <row r="121" spans="1:5" ht="30" x14ac:dyDescent="0.25">
      <c r="A121" s="7" t="s">
        <v>100</v>
      </c>
      <c r="B121" s="18" t="s">
        <v>133</v>
      </c>
      <c r="C121" s="129">
        <v>211.94800000000001</v>
      </c>
      <c r="D121" s="53"/>
      <c r="E121" s="137">
        <f t="shared" si="6"/>
        <v>211.94800000000001</v>
      </c>
    </row>
    <row r="122" spans="1:5" ht="15" x14ac:dyDescent="0.25">
      <c r="A122" s="7" t="s">
        <v>165</v>
      </c>
      <c r="B122" s="17" t="s">
        <v>132</v>
      </c>
      <c r="C122" s="40">
        <v>200.65799999999999</v>
      </c>
      <c r="D122" s="58"/>
      <c r="E122" s="137">
        <f t="shared" si="6"/>
        <v>200.65799999999999</v>
      </c>
    </row>
    <row r="123" spans="1:5" ht="15" x14ac:dyDescent="0.2">
      <c r="A123" s="22" t="s">
        <v>142</v>
      </c>
      <c r="B123" s="14" t="s">
        <v>0</v>
      </c>
      <c r="C123" s="41">
        <f>C14+C16+C90+C96+C100+C104+C109+C116</f>
        <v>79611.531000000003</v>
      </c>
      <c r="D123" s="41">
        <f>D14+D16+D90+D96+D100+D104+D109+D116</f>
        <v>246.42199999999997</v>
      </c>
      <c r="E123" s="140">
        <f t="shared" si="6"/>
        <v>79857.953000000009</v>
      </c>
    </row>
    <row r="124" spans="1:5" ht="15" x14ac:dyDescent="0.25">
      <c r="A124" s="7"/>
      <c r="B124" s="25" t="s">
        <v>6</v>
      </c>
      <c r="C124" s="43"/>
      <c r="D124" s="53"/>
      <c r="E124" s="137">
        <f t="shared" si="6"/>
        <v>0</v>
      </c>
    </row>
    <row r="125" spans="1:5" ht="15" x14ac:dyDescent="0.25">
      <c r="A125" s="26" t="s">
        <v>102</v>
      </c>
      <c r="B125" s="17" t="s">
        <v>3</v>
      </c>
      <c r="C125" s="47">
        <f>C15+C18+C19+C20+C21+C22+C23+C24+C29+C39+C43+C48+C54+C64+C67+C70+C77+C82+C86+C92+C99+C102+C105+C110+C117</f>
        <v>40419.460000000006</v>
      </c>
      <c r="D125" s="53"/>
      <c r="E125" s="137">
        <f t="shared" si="6"/>
        <v>40419.460000000006</v>
      </c>
    </row>
    <row r="126" spans="1:5" ht="15" x14ac:dyDescent="0.25">
      <c r="A126" s="26" t="s">
        <v>103</v>
      </c>
      <c r="B126" s="17" t="s">
        <v>20</v>
      </c>
      <c r="C126" s="48">
        <f>C26+C40+C107+C114+C120</f>
        <v>1960.8000000000002</v>
      </c>
      <c r="D126" s="53"/>
      <c r="E126" s="137">
        <f t="shared" si="6"/>
        <v>1960.8000000000002</v>
      </c>
    </row>
    <row r="127" spans="1:5" ht="15" x14ac:dyDescent="0.25">
      <c r="A127" s="177" t="s">
        <v>116</v>
      </c>
      <c r="B127" s="175" t="s">
        <v>7</v>
      </c>
      <c r="C127" s="150">
        <f>C56+C62</f>
        <v>253</v>
      </c>
      <c r="D127" s="53"/>
      <c r="E127" s="137">
        <f t="shared" si="6"/>
        <v>253</v>
      </c>
    </row>
    <row r="128" spans="1:5" ht="15" x14ac:dyDescent="0.25">
      <c r="A128" s="20" t="s">
        <v>104</v>
      </c>
      <c r="B128" s="18" t="s">
        <v>85</v>
      </c>
      <c r="C128" s="49">
        <f>C55</f>
        <v>125</v>
      </c>
      <c r="D128" s="53"/>
      <c r="E128" s="137">
        <f t="shared" si="6"/>
        <v>125</v>
      </c>
    </row>
    <row r="129" spans="1:6" ht="14.25" x14ac:dyDescent="0.2">
      <c r="A129" s="20"/>
      <c r="B129" s="24" t="s">
        <v>138</v>
      </c>
      <c r="C129" s="44">
        <f>C125+C126+C127+C128</f>
        <v>42758.260000000009</v>
      </c>
      <c r="D129" s="44">
        <f>D125+D126+D127+D128</f>
        <v>0</v>
      </c>
      <c r="E129" s="140">
        <f t="shared" si="6"/>
        <v>42758.260000000009</v>
      </c>
    </row>
    <row r="130" spans="1:6" ht="30" x14ac:dyDescent="0.25">
      <c r="A130" s="178" t="s">
        <v>105</v>
      </c>
      <c r="B130" s="18" t="s">
        <v>139</v>
      </c>
      <c r="C130" s="149">
        <f>C25+C44+C98+C103+C111+C87+C78</f>
        <v>4602.5370000000003</v>
      </c>
      <c r="D130" s="149">
        <f>D78</f>
        <v>-53.2</v>
      </c>
      <c r="E130" s="137">
        <f t="shared" si="6"/>
        <v>4549.3370000000004</v>
      </c>
    </row>
    <row r="131" spans="1:6" ht="15" x14ac:dyDescent="0.25">
      <c r="A131" s="26" t="s">
        <v>106</v>
      </c>
      <c r="B131" s="17" t="s">
        <v>87</v>
      </c>
      <c r="C131" s="48">
        <f>C95+C71+C118</f>
        <v>17795.5</v>
      </c>
      <c r="D131" s="92">
        <f>D118+D95+D71+D75</f>
        <v>6.9388939039072284E-16</v>
      </c>
      <c r="E131" s="137">
        <f t="shared" si="6"/>
        <v>17795.5</v>
      </c>
    </row>
    <row r="132" spans="1:6" ht="30" x14ac:dyDescent="0.25">
      <c r="A132" s="26" t="s">
        <v>107</v>
      </c>
      <c r="B132" s="18" t="s">
        <v>24</v>
      </c>
      <c r="C132" s="150">
        <f>C119</f>
        <v>58.5</v>
      </c>
      <c r="D132" s="53"/>
      <c r="E132" s="137">
        <f t="shared" si="6"/>
        <v>58.5</v>
      </c>
    </row>
    <row r="133" spans="1:6" ht="30" x14ac:dyDescent="0.25">
      <c r="A133" s="9" t="s">
        <v>108</v>
      </c>
      <c r="B133" s="18" t="s">
        <v>113</v>
      </c>
      <c r="C133" s="150">
        <f>C46+C50+C72+C80+C89+C106+C122+C112</f>
        <v>1982.2919999999999</v>
      </c>
      <c r="D133" s="150">
        <f>D50+D72+D80</f>
        <v>223.04499999999999</v>
      </c>
      <c r="E133" s="137">
        <f t="shared" si="6"/>
        <v>2205.337</v>
      </c>
    </row>
    <row r="134" spans="1:6" ht="15" x14ac:dyDescent="0.25">
      <c r="A134" s="26" t="s">
        <v>109</v>
      </c>
      <c r="B134" s="18" t="s">
        <v>149</v>
      </c>
      <c r="C134" s="48">
        <f>C58</f>
        <v>2633.6</v>
      </c>
      <c r="D134" s="48"/>
      <c r="E134" s="137">
        <f t="shared" si="6"/>
        <v>2633.6</v>
      </c>
    </row>
    <row r="135" spans="1:6" ht="45" x14ac:dyDescent="0.25">
      <c r="A135" s="7" t="s">
        <v>117</v>
      </c>
      <c r="B135" s="19" t="s">
        <v>162</v>
      </c>
      <c r="C135" s="151">
        <f>C45+C73+C51+C79+C113</f>
        <v>2891.8999999999996</v>
      </c>
      <c r="D135" s="151">
        <f>D51+D60+D73</f>
        <v>76.576999999999998</v>
      </c>
      <c r="E135" s="137">
        <f t="shared" si="6"/>
        <v>2968.4769999999999</v>
      </c>
    </row>
    <row r="136" spans="1:6" ht="15" x14ac:dyDescent="0.25">
      <c r="A136" s="7" t="s">
        <v>110</v>
      </c>
      <c r="B136" s="18" t="s">
        <v>166</v>
      </c>
      <c r="C136" s="48">
        <f>C49+C57</f>
        <v>2380</v>
      </c>
      <c r="D136" s="53"/>
      <c r="E136" s="137">
        <f t="shared" si="6"/>
        <v>2380</v>
      </c>
    </row>
    <row r="137" spans="1:6" ht="15" x14ac:dyDescent="0.25">
      <c r="A137" s="26" t="s">
        <v>111</v>
      </c>
      <c r="B137" s="18" t="s">
        <v>68</v>
      </c>
      <c r="C137" s="48">
        <f>C27+C41+C52+C59+C65+C88+C93+C108+C115+C121+C84+C68+C74</f>
        <v>4508.942</v>
      </c>
      <c r="D137" s="48"/>
      <c r="E137" s="137">
        <f t="shared" si="6"/>
        <v>4508.942</v>
      </c>
      <c r="F137" s="5"/>
    </row>
    <row r="138" spans="1:6" ht="14.25" x14ac:dyDescent="0.2">
      <c r="A138" s="14" t="s">
        <v>112</v>
      </c>
      <c r="B138" s="179" t="s">
        <v>140</v>
      </c>
      <c r="C138" s="41">
        <f>C125+C126+C127+C128+C130+C131+C132+C133+C134+C135+C136+C137</f>
        <v>79611.531000000003</v>
      </c>
      <c r="D138" s="41">
        <f>D125+D126+D127+D128+D130+D131+D132+D133+D134+D135+D136+D137</f>
        <v>246.42199999999997</v>
      </c>
      <c r="E138" s="140">
        <f t="shared" si="6"/>
        <v>79857.953000000009</v>
      </c>
    </row>
    <row r="139" spans="1:6" x14ac:dyDescent="0.2">
      <c r="B139" s="2"/>
      <c r="C139" s="1"/>
    </row>
    <row r="140" spans="1:6" x14ac:dyDescent="0.2">
      <c r="B140" s="2"/>
      <c r="C140" s="153"/>
      <c r="D140" s="154"/>
    </row>
    <row r="141" spans="1:6" x14ac:dyDescent="0.2">
      <c r="B141" s="2"/>
      <c r="C141" s="1"/>
    </row>
    <row r="142" spans="1:6" x14ac:dyDescent="0.2">
      <c r="B142" s="2"/>
      <c r="C142" s="1"/>
    </row>
    <row r="143" spans="1:6" x14ac:dyDescent="0.2">
      <c r="B143" s="2"/>
      <c r="C143" s="1"/>
    </row>
    <row r="144" spans="1:6" x14ac:dyDescent="0.2">
      <c r="B144" s="2"/>
      <c r="C144" s="1"/>
    </row>
    <row r="145" spans="2:7" x14ac:dyDescent="0.2">
      <c r="B145" s="2"/>
      <c r="C145" s="1"/>
      <c r="G145" s="6"/>
    </row>
    <row r="146" spans="2:7" x14ac:dyDescent="0.2">
      <c r="B146" s="2"/>
      <c r="C146" s="1"/>
    </row>
    <row r="147" spans="2:7" x14ac:dyDescent="0.2">
      <c r="B147" s="2"/>
      <c r="C147" s="1"/>
    </row>
    <row r="148" spans="2:7" x14ac:dyDescent="0.2">
      <c r="B148" s="2"/>
      <c r="C148" s="1"/>
    </row>
    <row r="149" spans="2:7" x14ac:dyDescent="0.2">
      <c r="B149" s="2"/>
      <c r="C149" s="1"/>
    </row>
    <row r="150" spans="2:7" x14ac:dyDescent="0.2">
      <c r="B150" s="2"/>
      <c r="C150" s="1"/>
    </row>
    <row r="151" spans="2:7" x14ac:dyDescent="0.2">
      <c r="B151" s="2"/>
      <c r="C151" s="1"/>
    </row>
    <row r="152" spans="2:7" x14ac:dyDescent="0.2">
      <c r="B152" s="2"/>
      <c r="C152" s="1"/>
    </row>
    <row r="154" spans="2:7" x14ac:dyDescent="0.2">
      <c r="C154" s="1"/>
    </row>
  </sheetData>
  <mergeCells count="4">
    <mergeCell ref="C1:E1"/>
    <mergeCell ref="B9:C9"/>
    <mergeCell ref="G51:J51"/>
    <mergeCell ref="B8:E8"/>
  </mergeCells>
  <pageMargins left="0.74803149606299213" right="0.19685039370078741" top="0.59055118110236227" bottom="0.5511811023622047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zoomScale="130" zoomScaleNormal="130" workbookViewId="0">
      <selection activeCell="I54" sqref="I54"/>
    </sheetView>
  </sheetViews>
  <sheetFormatPr defaultRowHeight="12.75" x14ac:dyDescent="0.2"/>
  <cols>
    <col min="1" max="1" width="6.7109375" customWidth="1"/>
    <col min="2" max="2" width="52.7109375" customWidth="1"/>
    <col min="3" max="3" width="13.42578125" customWidth="1"/>
    <col min="4" max="4" width="10.5703125" bestFit="1" customWidth="1"/>
    <col min="5" max="5" width="10.28515625" customWidth="1"/>
    <col min="6" max="6" width="9.5703125" bestFit="1" customWidth="1"/>
  </cols>
  <sheetData>
    <row r="1" spans="1:6" x14ac:dyDescent="0.2">
      <c r="C1" s="180" t="s">
        <v>191</v>
      </c>
      <c r="D1" s="180"/>
      <c r="E1" s="180"/>
    </row>
    <row r="2" spans="1:6" ht="15" x14ac:dyDescent="0.25">
      <c r="B2" s="37" t="s">
        <v>186</v>
      </c>
      <c r="C2" s="38"/>
    </row>
    <row r="3" spans="1:6" ht="12.75" customHeight="1" x14ac:dyDescent="0.25">
      <c r="A3" s="3"/>
      <c r="B3" s="37" t="s">
        <v>188</v>
      </c>
      <c r="C3" s="38"/>
    </row>
    <row r="4" spans="1:6" ht="15" x14ac:dyDescent="0.25">
      <c r="A4" s="3"/>
      <c r="B4" s="37" t="s">
        <v>187</v>
      </c>
      <c r="C4" s="38"/>
    </row>
    <row r="5" spans="1:6" ht="15" x14ac:dyDescent="0.25">
      <c r="A5" s="3"/>
      <c r="B5" s="37" t="s">
        <v>345</v>
      </c>
      <c r="C5" s="38"/>
    </row>
    <row r="6" spans="1:6" ht="15" x14ac:dyDescent="0.25">
      <c r="A6" s="3"/>
      <c r="B6" s="37" t="s">
        <v>337</v>
      </c>
      <c r="C6" s="38"/>
    </row>
    <row r="7" spans="1:6" ht="15.75" x14ac:dyDescent="0.25">
      <c r="A7" s="3"/>
      <c r="B7" s="3"/>
      <c r="C7" s="27"/>
    </row>
    <row r="8" spans="1:6" ht="44.25" customHeight="1" x14ac:dyDescent="0.3">
      <c r="A8" s="181" t="s">
        <v>251</v>
      </c>
      <c r="B8" s="181"/>
      <c r="C8" s="181"/>
      <c r="D8" s="181"/>
      <c r="E8" s="181"/>
      <c r="F8" s="181"/>
    </row>
    <row r="9" spans="1:6" ht="14.25" x14ac:dyDescent="0.2">
      <c r="A9" s="80"/>
      <c r="B9" s="80"/>
      <c r="C9" s="80"/>
      <c r="D9" s="80"/>
    </row>
    <row r="10" spans="1:6" x14ac:dyDescent="0.2">
      <c r="A10" s="81"/>
      <c r="B10" s="82"/>
      <c r="D10" s="82"/>
      <c r="F10" s="82" t="s">
        <v>160</v>
      </c>
    </row>
    <row r="11" spans="1:6" ht="38.25" customHeight="1" x14ac:dyDescent="0.2">
      <c r="A11" s="79" t="s">
        <v>252</v>
      </c>
      <c r="B11" s="187" t="s">
        <v>253</v>
      </c>
      <c r="C11" s="187"/>
      <c r="D11" s="50" t="s">
        <v>189</v>
      </c>
      <c r="E11" s="51" t="s">
        <v>192</v>
      </c>
      <c r="F11" s="51" t="s">
        <v>190</v>
      </c>
    </row>
    <row r="12" spans="1:6" ht="15" customHeight="1" x14ac:dyDescent="0.2">
      <c r="A12" s="84">
        <v>1</v>
      </c>
      <c r="B12" s="188">
        <v>2</v>
      </c>
      <c r="C12" s="188"/>
      <c r="D12" s="85">
        <v>3</v>
      </c>
      <c r="E12" s="112">
        <v>4</v>
      </c>
      <c r="F12" s="115">
        <v>5</v>
      </c>
    </row>
    <row r="13" spans="1:6" ht="14.25" customHeight="1" x14ac:dyDescent="0.25">
      <c r="A13" s="86" t="s">
        <v>25</v>
      </c>
      <c r="B13" s="189" t="s">
        <v>254</v>
      </c>
      <c r="C13" s="189"/>
      <c r="D13" s="87"/>
      <c r="E13" s="114"/>
      <c r="F13" s="113"/>
    </row>
    <row r="14" spans="1:6" ht="15" x14ac:dyDescent="0.25">
      <c r="A14" s="86"/>
      <c r="B14" s="190" t="s">
        <v>10</v>
      </c>
      <c r="C14" s="190"/>
      <c r="D14" s="88"/>
      <c r="E14" s="53"/>
      <c r="F14" s="113"/>
    </row>
    <row r="15" spans="1:6" ht="15" customHeight="1" x14ac:dyDescent="0.25">
      <c r="A15" s="89" t="s">
        <v>255</v>
      </c>
      <c r="B15" s="184" t="s">
        <v>256</v>
      </c>
      <c r="C15" s="184"/>
      <c r="D15" s="90">
        <v>0.7</v>
      </c>
      <c r="E15" s="53"/>
      <c r="F15" s="100">
        <f>D15+E15</f>
        <v>0.7</v>
      </c>
    </row>
    <row r="16" spans="1:6" ht="15.75" customHeight="1" x14ac:dyDescent="0.25">
      <c r="A16" s="91" t="s">
        <v>257</v>
      </c>
      <c r="B16" s="191" t="s">
        <v>258</v>
      </c>
      <c r="C16" s="191"/>
      <c r="D16" s="92">
        <v>30.7</v>
      </c>
      <c r="E16" s="53"/>
      <c r="F16" s="100">
        <f t="shared" ref="F16:F58" si="0">D16+E16</f>
        <v>30.7</v>
      </c>
    </row>
    <row r="17" spans="1:6" ht="15" x14ac:dyDescent="0.25">
      <c r="A17" s="89" t="s">
        <v>259</v>
      </c>
      <c r="B17" s="191" t="s">
        <v>260</v>
      </c>
      <c r="C17" s="191"/>
      <c r="D17" s="92">
        <v>14.2</v>
      </c>
      <c r="E17" s="58"/>
      <c r="F17" s="100">
        <f t="shared" si="0"/>
        <v>14.2</v>
      </c>
    </row>
    <row r="18" spans="1:6" ht="15" x14ac:dyDescent="0.25">
      <c r="A18" s="91" t="s">
        <v>261</v>
      </c>
      <c r="B18" s="184" t="s">
        <v>262</v>
      </c>
      <c r="C18" s="184"/>
      <c r="D18" s="93">
        <v>9</v>
      </c>
      <c r="E18" s="53"/>
      <c r="F18" s="100">
        <f t="shared" si="0"/>
        <v>9</v>
      </c>
    </row>
    <row r="19" spans="1:6" ht="15" x14ac:dyDescent="0.25">
      <c r="A19" s="91" t="s">
        <v>263</v>
      </c>
      <c r="B19" s="184" t="s">
        <v>264</v>
      </c>
      <c r="C19" s="184"/>
      <c r="D19" s="92">
        <v>16.7</v>
      </c>
      <c r="E19" s="53"/>
      <c r="F19" s="100">
        <f t="shared" si="0"/>
        <v>16.7</v>
      </c>
    </row>
    <row r="20" spans="1:6" ht="15" x14ac:dyDescent="0.25">
      <c r="A20" s="89" t="s">
        <v>265</v>
      </c>
      <c r="B20" s="184" t="s">
        <v>266</v>
      </c>
      <c r="C20" s="184"/>
      <c r="D20" s="93">
        <v>16.399999999999999</v>
      </c>
      <c r="E20" s="53"/>
      <c r="F20" s="100">
        <f t="shared" si="0"/>
        <v>16.399999999999999</v>
      </c>
    </row>
    <row r="21" spans="1:6" ht="15" x14ac:dyDescent="0.25">
      <c r="A21" s="91" t="s">
        <v>267</v>
      </c>
      <c r="B21" s="184" t="s">
        <v>268</v>
      </c>
      <c r="C21" s="184"/>
      <c r="D21" s="93">
        <v>22.1</v>
      </c>
      <c r="E21" s="53"/>
      <c r="F21" s="100">
        <f t="shared" si="0"/>
        <v>22.1</v>
      </c>
    </row>
    <row r="22" spans="1:6" ht="15" x14ac:dyDescent="0.25">
      <c r="A22" s="91" t="s">
        <v>269</v>
      </c>
      <c r="B22" s="184" t="s">
        <v>270</v>
      </c>
      <c r="C22" s="184"/>
      <c r="D22" s="92">
        <v>66.8</v>
      </c>
      <c r="E22" s="53"/>
      <c r="F22" s="100">
        <f t="shared" si="0"/>
        <v>66.8</v>
      </c>
    </row>
    <row r="23" spans="1:6" ht="15" x14ac:dyDescent="0.25">
      <c r="A23" s="91" t="s">
        <v>271</v>
      </c>
      <c r="B23" s="184" t="s">
        <v>272</v>
      </c>
      <c r="C23" s="184"/>
      <c r="D23" s="92">
        <v>12.2</v>
      </c>
      <c r="E23" s="53"/>
      <c r="F23" s="100">
        <f t="shared" si="0"/>
        <v>12.2</v>
      </c>
    </row>
    <row r="24" spans="1:6" ht="15" x14ac:dyDescent="0.25">
      <c r="A24" s="91" t="s">
        <v>273</v>
      </c>
      <c r="B24" s="184" t="s">
        <v>274</v>
      </c>
      <c r="C24" s="184"/>
      <c r="D24" s="92">
        <v>4.0999999999999996</v>
      </c>
      <c r="E24" s="53"/>
      <c r="F24" s="100">
        <f t="shared" si="0"/>
        <v>4.0999999999999996</v>
      </c>
    </row>
    <row r="25" spans="1:6" ht="15" x14ac:dyDescent="0.25">
      <c r="A25" s="89" t="s">
        <v>275</v>
      </c>
      <c r="B25" s="184" t="s">
        <v>276</v>
      </c>
      <c r="C25" s="184"/>
      <c r="D25" s="93">
        <v>30.241</v>
      </c>
      <c r="E25" s="53"/>
      <c r="F25" s="100">
        <f t="shared" si="0"/>
        <v>30.241</v>
      </c>
    </row>
    <row r="26" spans="1:6" ht="15" x14ac:dyDescent="0.25">
      <c r="A26" s="91"/>
      <c r="B26" s="185" t="s">
        <v>277</v>
      </c>
      <c r="C26" s="185"/>
      <c r="D26" s="94">
        <f>D15+D16+D17+D18+D19+D20+D21+D22+D23+D24+D25</f>
        <v>223.14099999999996</v>
      </c>
      <c r="E26" s="94">
        <f>E15+E16+E17+E18+E19+E20+E21+E22+E23+E24+E25</f>
        <v>0</v>
      </c>
      <c r="F26" s="99">
        <f>SUM(F15:F25)</f>
        <v>223.14099999999996</v>
      </c>
    </row>
    <row r="27" spans="1:6" ht="15" x14ac:dyDescent="0.25">
      <c r="A27" s="95" t="s">
        <v>27</v>
      </c>
      <c r="B27" s="185" t="s">
        <v>278</v>
      </c>
      <c r="C27" s="185"/>
      <c r="D27" s="96"/>
      <c r="E27" s="53"/>
      <c r="F27" s="131"/>
    </row>
    <row r="28" spans="1:6" ht="16.5" customHeight="1" x14ac:dyDescent="0.25">
      <c r="A28" s="91"/>
      <c r="B28" s="186" t="s">
        <v>279</v>
      </c>
      <c r="C28" s="186"/>
      <c r="D28" s="92"/>
      <c r="E28" s="53"/>
      <c r="F28" s="131"/>
    </row>
    <row r="29" spans="1:6" ht="15" x14ac:dyDescent="0.25">
      <c r="A29" s="91" t="s">
        <v>28</v>
      </c>
      <c r="B29" s="184" t="s">
        <v>280</v>
      </c>
      <c r="C29" s="184"/>
      <c r="D29" s="93">
        <v>669</v>
      </c>
      <c r="E29" s="53"/>
      <c r="F29" s="100">
        <f t="shared" si="0"/>
        <v>669</v>
      </c>
    </row>
    <row r="30" spans="1:6" ht="15" x14ac:dyDescent="0.25">
      <c r="A30" s="91"/>
      <c r="B30" s="185" t="s">
        <v>277</v>
      </c>
      <c r="C30" s="185"/>
      <c r="D30" s="94">
        <v>669</v>
      </c>
      <c r="E30" s="53"/>
      <c r="F30" s="99">
        <f t="shared" si="0"/>
        <v>669</v>
      </c>
    </row>
    <row r="31" spans="1:6" ht="15" x14ac:dyDescent="0.25">
      <c r="A31" s="95" t="s">
        <v>18</v>
      </c>
      <c r="B31" s="185" t="s">
        <v>281</v>
      </c>
      <c r="C31" s="185"/>
      <c r="D31" s="92"/>
      <c r="E31" s="53"/>
      <c r="F31" s="131"/>
    </row>
    <row r="32" spans="1:6" ht="15" x14ac:dyDescent="0.25">
      <c r="A32" s="97"/>
      <c r="B32" s="186" t="s">
        <v>10</v>
      </c>
      <c r="C32" s="186"/>
      <c r="D32" s="98"/>
      <c r="E32" s="53"/>
      <c r="F32" s="131"/>
    </row>
    <row r="33" spans="1:6" ht="15" customHeight="1" x14ac:dyDescent="0.25">
      <c r="A33" s="91" t="s">
        <v>59</v>
      </c>
      <c r="B33" s="184" t="s">
        <v>282</v>
      </c>
      <c r="C33" s="184"/>
      <c r="D33" s="92">
        <v>221.4</v>
      </c>
      <c r="E33" s="53"/>
      <c r="F33" s="131">
        <f t="shared" si="0"/>
        <v>221.4</v>
      </c>
    </row>
    <row r="34" spans="1:6" ht="15" x14ac:dyDescent="0.25">
      <c r="A34" s="91" t="s">
        <v>61</v>
      </c>
      <c r="B34" s="184" t="s">
        <v>283</v>
      </c>
      <c r="C34" s="184"/>
      <c r="D34" s="92">
        <v>201</v>
      </c>
      <c r="E34" s="53"/>
      <c r="F34" s="131">
        <f t="shared" si="0"/>
        <v>201</v>
      </c>
    </row>
    <row r="35" spans="1:6" ht="15" customHeight="1" x14ac:dyDescent="0.25">
      <c r="A35" s="91" t="s">
        <v>203</v>
      </c>
      <c r="B35" s="184" t="s">
        <v>284</v>
      </c>
      <c r="C35" s="184"/>
      <c r="D35" s="92">
        <v>0.3</v>
      </c>
      <c r="E35" s="53"/>
      <c r="F35" s="131">
        <f t="shared" si="0"/>
        <v>0.3</v>
      </c>
    </row>
    <row r="36" spans="1:6" ht="15" x14ac:dyDescent="0.25">
      <c r="A36" s="91"/>
      <c r="B36" s="185" t="s">
        <v>277</v>
      </c>
      <c r="C36" s="185"/>
      <c r="D36" s="99">
        <f>D33+D34+D35</f>
        <v>422.7</v>
      </c>
      <c r="E36" s="53"/>
      <c r="F36" s="99">
        <f t="shared" si="0"/>
        <v>422.7</v>
      </c>
    </row>
    <row r="37" spans="1:6" ht="15" x14ac:dyDescent="0.25">
      <c r="A37" s="95" t="s">
        <v>19</v>
      </c>
      <c r="B37" s="185" t="s">
        <v>285</v>
      </c>
      <c r="C37" s="185"/>
      <c r="D37" s="99"/>
      <c r="E37" s="53"/>
      <c r="F37" s="131"/>
    </row>
    <row r="38" spans="1:6" ht="15" customHeight="1" x14ac:dyDescent="0.25">
      <c r="A38" s="91"/>
      <c r="B38" s="186" t="s">
        <v>286</v>
      </c>
      <c r="C38" s="186"/>
      <c r="D38" s="99"/>
      <c r="E38" s="53"/>
      <c r="F38" s="131"/>
    </row>
    <row r="39" spans="1:6" ht="15" customHeight="1" x14ac:dyDescent="0.25">
      <c r="A39" s="91" t="s">
        <v>62</v>
      </c>
      <c r="B39" s="184" t="s">
        <v>287</v>
      </c>
      <c r="C39" s="184"/>
      <c r="D39" s="100">
        <v>361.9</v>
      </c>
      <c r="E39" s="53"/>
      <c r="F39" s="100">
        <f t="shared" si="0"/>
        <v>361.9</v>
      </c>
    </row>
    <row r="40" spans="1:6" ht="27.75" customHeight="1" x14ac:dyDescent="0.25">
      <c r="A40" s="101" t="s">
        <v>209</v>
      </c>
      <c r="B40" s="184" t="s">
        <v>288</v>
      </c>
      <c r="C40" s="184"/>
      <c r="D40" s="102">
        <v>103.58</v>
      </c>
      <c r="E40" s="53"/>
      <c r="F40" s="100">
        <f t="shared" si="0"/>
        <v>103.58</v>
      </c>
    </row>
    <row r="41" spans="1:6" ht="15" x14ac:dyDescent="0.25">
      <c r="A41" s="103"/>
      <c r="B41" s="185" t="s">
        <v>277</v>
      </c>
      <c r="C41" s="185"/>
      <c r="D41" s="104">
        <f>SUM(D39:D40)</f>
        <v>465.47999999999996</v>
      </c>
      <c r="E41" s="53"/>
      <c r="F41" s="99">
        <f t="shared" si="0"/>
        <v>465.47999999999996</v>
      </c>
    </row>
    <row r="42" spans="1:6" ht="15.75" x14ac:dyDescent="0.25">
      <c r="A42" s="95" t="s">
        <v>21</v>
      </c>
      <c r="B42" s="185" t="s">
        <v>289</v>
      </c>
      <c r="C42" s="185"/>
      <c r="D42" s="105"/>
      <c r="E42" s="53"/>
      <c r="F42" s="131"/>
    </row>
    <row r="43" spans="1:6" ht="15" x14ac:dyDescent="0.25">
      <c r="A43" s="106"/>
      <c r="B43" s="186" t="s">
        <v>10</v>
      </c>
      <c r="C43" s="186"/>
      <c r="D43" s="107"/>
      <c r="E43" s="53"/>
      <c r="F43" s="131"/>
    </row>
    <row r="44" spans="1:6" ht="19.5" customHeight="1" x14ac:dyDescent="0.25">
      <c r="A44" s="91" t="s">
        <v>64</v>
      </c>
      <c r="B44" s="184" t="s">
        <v>290</v>
      </c>
      <c r="C44" s="184"/>
      <c r="D44" s="92">
        <v>279.60000000000002</v>
      </c>
      <c r="E44" s="92">
        <v>-22</v>
      </c>
      <c r="F44" s="100">
        <f t="shared" si="0"/>
        <v>257.60000000000002</v>
      </c>
    </row>
    <row r="45" spans="1:6" ht="16.5" customHeight="1" x14ac:dyDescent="0.25">
      <c r="A45" s="91" t="s">
        <v>291</v>
      </c>
      <c r="B45" s="184" t="s">
        <v>292</v>
      </c>
      <c r="C45" s="184"/>
      <c r="D45" s="93">
        <v>607.4</v>
      </c>
      <c r="E45" s="92">
        <v>-31.2</v>
      </c>
      <c r="F45" s="100">
        <f t="shared" si="0"/>
        <v>576.19999999999993</v>
      </c>
    </row>
    <row r="46" spans="1:6" ht="16.5" customHeight="1" x14ac:dyDescent="0.25">
      <c r="A46" s="91" t="s">
        <v>293</v>
      </c>
      <c r="B46" s="184" t="s">
        <v>294</v>
      </c>
      <c r="C46" s="184"/>
      <c r="D46" s="93">
        <v>1405</v>
      </c>
      <c r="E46" s="53"/>
      <c r="F46" s="100">
        <f t="shared" si="0"/>
        <v>1405</v>
      </c>
    </row>
    <row r="47" spans="1:6" ht="15" customHeight="1" x14ac:dyDescent="0.25">
      <c r="A47" s="91" t="s">
        <v>295</v>
      </c>
      <c r="B47" s="184" t="s">
        <v>296</v>
      </c>
      <c r="C47" s="184"/>
      <c r="D47" s="92">
        <v>12</v>
      </c>
      <c r="E47" s="53"/>
      <c r="F47" s="100">
        <f t="shared" si="0"/>
        <v>12</v>
      </c>
    </row>
    <row r="48" spans="1:6" ht="15" x14ac:dyDescent="0.25">
      <c r="A48" s="91" t="s">
        <v>297</v>
      </c>
      <c r="B48" s="184" t="s">
        <v>298</v>
      </c>
      <c r="C48" s="184"/>
      <c r="D48" s="156">
        <v>4.9000000000000004</v>
      </c>
      <c r="E48" s="53"/>
      <c r="F48" s="92">
        <f t="shared" si="0"/>
        <v>4.9000000000000004</v>
      </c>
    </row>
    <row r="49" spans="1:6" ht="15" customHeight="1" x14ac:dyDescent="0.25">
      <c r="A49" s="103"/>
      <c r="B49" s="185" t="s">
        <v>299</v>
      </c>
      <c r="C49" s="185"/>
      <c r="D49" s="108">
        <f>D44+D45+D46+D47+D48</f>
        <v>2308.9</v>
      </c>
      <c r="E49" s="96">
        <f>E44+E45</f>
        <v>-53.2</v>
      </c>
      <c r="F49" s="99">
        <f t="shared" si="0"/>
        <v>2255.7000000000003</v>
      </c>
    </row>
    <row r="50" spans="1:6" ht="17.25" customHeight="1" x14ac:dyDescent="0.25">
      <c r="A50" s="95" t="s">
        <v>89</v>
      </c>
      <c r="B50" s="185" t="s">
        <v>289</v>
      </c>
      <c r="C50" s="185"/>
      <c r="D50" s="105"/>
      <c r="E50" s="53"/>
      <c r="F50" s="131"/>
    </row>
    <row r="51" spans="1:6" ht="17.25" customHeight="1" x14ac:dyDescent="0.25">
      <c r="A51" s="61"/>
      <c r="B51" s="186" t="s">
        <v>300</v>
      </c>
      <c r="C51" s="186"/>
      <c r="D51" s="109"/>
      <c r="E51" s="53"/>
      <c r="F51" s="131"/>
    </row>
    <row r="52" spans="1:6" ht="15" x14ac:dyDescent="0.25">
      <c r="A52" s="91" t="s">
        <v>91</v>
      </c>
      <c r="B52" s="184" t="s">
        <v>301</v>
      </c>
      <c r="C52" s="184"/>
      <c r="D52" s="93">
        <v>417.9</v>
      </c>
      <c r="E52" s="53"/>
      <c r="F52" s="92">
        <f t="shared" si="0"/>
        <v>417.9</v>
      </c>
    </row>
    <row r="53" spans="1:6" ht="15" x14ac:dyDescent="0.25">
      <c r="A53" s="91"/>
      <c r="B53" s="185" t="s">
        <v>277</v>
      </c>
      <c r="C53" s="185"/>
      <c r="D53" s="111">
        <f>D49+D52</f>
        <v>2726.8</v>
      </c>
      <c r="E53" s="111">
        <f>E49+E52</f>
        <v>-53.2</v>
      </c>
      <c r="F53" s="96">
        <f t="shared" si="0"/>
        <v>2673.6000000000004</v>
      </c>
    </row>
    <row r="54" spans="1:6" ht="29.25" customHeight="1" x14ac:dyDescent="0.25">
      <c r="A54" s="95" t="s">
        <v>92</v>
      </c>
      <c r="B54" s="185" t="s">
        <v>335</v>
      </c>
      <c r="C54" s="185"/>
      <c r="D54" s="96"/>
      <c r="E54" s="53"/>
      <c r="F54" s="92"/>
    </row>
    <row r="55" spans="1:6" ht="16.5" customHeight="1" x14ac:dyDescent="0.25">
      <c r="A55" s="95"/>
      <c r="B55" s="186" t="s">
        <v>10</v>
      </c>
      <c r="C55" s="186"/>
      <c r="D55" s="96"/>
      <c r="E55" s="53"/>
      <c r="F55" s="92"/>
    </row>
    <row r="56" spans="1:6" ht="30" customHeight="1" x14ac:dyDescent="0.25">
      <c r="A56" s="91" t="s">
        <v>93</v>
      </c>
      <c r="B56" s="184" t="s">
        <v>302</v>
      </c>
      <c r="C56" s="184"/>
      <c r="D56" s="93">
        <v>43.896000000000001</v>
      </c>
      <c r="E56" s="55"/>
      <c r="F56" s="92">
        <f t="shared" si="0"/>
        <v>43.896000000000001</v>
      </c>
    </row>
    <row r="57" spans="1:6" ht="15" customHeight="1" x14ac:dyDescent="0.25">
      <c r="A57" s="91" t="s">
        <v>94</v>
      </c>
      <c r="B57" s="184" t="s">
        <v>303</v>
      </c>
      <c r="C57" s="184"/>
      <c r="D57" s="93">
        <v>51.52</v>
      </c>
      <c r="E57" s="55"/>
      <c r="F57" s="92">
        <f t="shared" si="0"/>
        <v>51.52</v>
      </c>
    </row>
    <row r="58" spans="1:6" ht="15" x14ac:dyDescent="0.25">
      <c r="A58" s="91"/>
      <c r="B58" s="185" t="s">
        <v>277</v>
      </c>
      <c r="C58" s="185"/>
      <c r="D58" s="111">
        <f>D56+D57</f>
        <v>95.415999999999997</v>
      </c>
      <c r="E58" s="55"/>
      <c r="F58" s="96">
        <f t="shared" si="0"/>
        <v>95.415999999999997</v>
      </c>
    </row>
    <row r="59" spans="1:6" ht="17.25" customHeight="1" x14ac:dyDescent="0.2">
      <c r="A59" s="110"/>
      <c r="B59" s="185" t="s">
        <v>304</v>
      </c>
      <c r="C59" s="185"/>
      <c r="D59" s="111">
        <f>D58+D53+D41+D36+D30+D26</f>
        <v>4602.5370000000003</v>
      </c>
      <c r="E59" s="111">
        <f>E58+E53+E41+E36+E30+E26</f>
        <v>-53.2</v>
      </c>
      <c r="F59" s="96">
        <f>F58+F53+F41+F36+F30+F26</f>
        <v>4549.3369999999995</v>
      </c>
    </row>
    <row r="60" spans="1:6" x14ac:dyDescent="0.2">
      <c r="B60" s="2"/>
      <c r="C60" s="1"/>
    </row>
    <row r="61" spans="1:6" x14ac:dyDescent="0.2">
      <c r="B61" s="2"/>
      <c r="C61" s="1"/>
    </row>
    <row r="63" spans="1:6" x14ac:dyDescent="0.2">
      <c r="C63" s="1"/>
    </row>
  </sheetData>
  <mergeCells count="51">
    <mergeCell ref="A8:F8"/>
    <mergeCell ref="B30:C30"/>
    <mergeCell ref="C1:E1"/>
    <mergeCell ref="B11:C11"/>
    <mergeCell ref="B12:C12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28:C28"/>
    <mergeCell ref="B29:C29"/>
    <mergeCell ref="B53:C53"/>
    <mergeCell ref="B54:C54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42:C42"/>
    <mergeCell ref="B31:C31"/>
    <mergeCell ref="B32:C32"/>
    <mergeCell ref="B36:C36"/>
    <mergeCell ref="B55:C55"/>
    <mergeCell ref="B33:C33"/>
    <mergeCell ref="B34:C34"/>
    <mergeCell ref="B35:C35"/>
    <mergeCell ref="B37:C37"/>
    <mergeCell ref="B38:C38"/>
    <mergeCell ref="B56:C56"/>
    <mergeCell ref="B57:C57"/>
    <mergeCell ref="B58:C58"/>
    <mergeCell ref="B59:C59"/>
    <mergeCell ref="B39:C39"/>
    <mergeCell ref="B40:C40"/>
    <mergeCell ref="B41:C41"/>
  </mergeCells>
  <pageMargins left="0.74803149606299213" right="0.19685039370078741" top="0.59055118110236227" bottom="0.55118110236220474" header="0.51181102362204722" footer="0.51181102362204722"/>
  <pageSetup paperSize="9" scale="92" fitToHeight="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opLeftCell="A19" zoomScale="130" zoomScaleNormal="130" workbookViewId="0">
      <selection activeCell="B34" sqref="B34"/>
    </sheetView>
  </sheetViews>
  <sheetFormatPr defaultRowHeight="12.75" x14ac:dyDescent="0.2"/>
  <cols>
    <col min="1" max="1" width="6.7109375" customWidth="1"/>
    <col min="2" max="2" width="52.7109375" customWidth="1"/>
    <col min="3" max="3" width="13.42578125" customWidth="1"/>
    <col min="4" max="4" width="10.5703125" bestFit="1" customWidth="1"/>
    <col min="5" max="5" width="10.28515625" customWidth="1"/>
  </cols>
  <sheetData>
    <row r="1" spans="1:8" x14ac:dyDescent="0.2">
      <c r="C1" s="180" t="s">
        <v>191</v>
      </c>
      <c r="D1" s="180"/>
      <c r="E1" s="180"/>
    </row>
    <row r="2" spans="1:8" ht="15" x14ac:dyDescent="0.25">
      <c r="B2" s="37" t="s">
        <v>186</v>
      </c>
      <c r="C2" s="38"/>
    </row>
    <row r="3" spans="1:8" ht="12.75" customHeight="1" x14ac:dyDescent="0.25">
      <c r="A3" s="3"/>
      <c r="B3" s="37" t="s">
        <v>188</v>
      </c>
      <c r="C3" s="38"/>
    </row>
    <row r="4" spans="1:8" ht="15" x14ac:dyDescent="0.25">
      <c r="A4" s="3"/>
      <c r="B4" s="37" t="s">
        <v>187</v>
      </c>
      <c r="C4" s="38"/>
    </row>
    <row r="5" spans="1:8" ht="15" x14ac:dyDescent="0.25">
      <c r="A5" s="3"/>
      <c r="B5" s="37" t="s">
        <v>345</v>
      </c>
      <c r="C5" s="38"/>
    </row>
    <row r="6" spans="1:8" ht="15" x14ac:dyDescent="0.25">
      <c r="A6" s="3"/>
      <c r="B6" s="37" t="s">
        <v>330</v>
      </c>
      <c r="C6" s="38"/>
    </row>
    <row r="7" spans="1:8" ht="15.75" x14ac:dyDescent="0.25">
      <c r="A7" s="3"/>
      <c r="B7" s="3"/>
      <c r="C7" s="27"/>
    </row>
    <row r="8" spans="1:8" ht="18.75" customHeight="1" x14ac:dyDescent="0.3">
      <c r="A8" s="3"/>
      <c r="B8" s="123" t="s">
        <v>321</v>
      </c>
      <c r="C8" s="123"/>
      <c r="D8" s="3"/>
      <c r="E8" s="3"/>
      <c r="F8" s="3"/>
      <c r="G8" s="3"/>
      <c r="H8" s="3"/>
    </row>
    <row r="9" spans="1:8" ht="18.75" x14ac:dyDescent="0.3">
      <c r="A9" s="3"/>
      <c r="B9" s="123" t="s">
        <v>322</v>
      </c>
      <c r="C9" s="124"/>
      <c r="D9" s="3"/>
      <c r="E9" s="3"/>
      <c r="F9" s="3"/>
      <c r="G9" s="3"/>
      <c r="H9" s="3"/>
    </row>
    <row r="10" spans="1:8" ht="15.75" x14ac:dyDescent="0.25">
      <c r="A10" s="3"/>
      <c r="B10" s="118"/>
      <c r="C10" s="118"/>
      <c r="D10" s="3"/>
      <c r="E10" s="118" t="s">
        <v>160</v>
      </c>
      <c r="F10" s="3"/>
      <c r="G10" s="3"/>
      <c r="H10" s="3"/>
    </row>
    <row r="11" spans="1:8" ht="30.75" customHeight="1" x14ac:dyDescent="0.2">
      <c r="A11" s="119" t="s">
        <v>323</v>
      </c>
      <c r="B11" s="120" t="s">
        <v>153</v>
      </c>
      <c r="C11" s="83" t="s">
        <v>189</v>
      </c>
      <c r="D11" s="51" t="s">
        <v>192</v>
      </c>
      <c r="E11" s="51" t="s">
        <v>190</v>
      </c>
      <c r="F11" s="3"/>
      <c r="G11" s="3"/>
      <c r="H11" s="3"/>
    </row>
    <row r="12" spans="1:8" ht="15" customHeight="1" x14ac:dyDescent="0.2">
      <c r="A12" s="125">
        <v>1</v>
      </c>
      <c r="B12" s="32">
        <v>2</v>
      </c>
      <c r="C12" s="155">
        <v>3</v>
      </c>
      <c r="D12" s="114">
        <v>4</v>
      </c>
      <c r="E12" s="114">
        <v>5</v>
      </c>
      <c r="F12" s="3"/>
      <c r="G12" s="3"/>
      <c r="H12" s="3"/>
    </row>
    <row r="13" spans="1:8" ht="14.25" customHeight="1" x14ac:dyDescent="0.25">
      <c r="A13" s="126">
        <v>1</v>
      </c>
      <c r="B13" s="157" t="s">
        <v>315</v>
      </c>
      <c r="C13" s="158">
        <v>1382.3679999999999</v>
      </c>
      <c r="D13" s="92">
        <v>4.51</v>
      </c>
      <c r="E13" s="137">
        <f>C13+D13</f>
        <v>1386.8779999999999</v>
      </c>
      <c r="F13" s="127"/>
      <c r="G13" s="127"/>
      <c r="H13" s="127"/>
    </row>
    <row r="14" spans="1:8" ht="15" x14ac:dyDescent="0.25">
      <c r="A14" s="117">
        <v>2</v>
      </c>
      <c r="B14" s="116" t="s">
        <v>316</v>
      </c>
      <c r="C14" s="158">
        <v>2202.614</v>
      </c>
      <c r="D14" s="92">
        <v>0.32700000000000001</v>
      </c>
      <c r="E14" s="137">
        <f t="shared" ref="E14:E35" si="0">C14+D14</f>
        <v>2202.9410000000003</v>
      </c>
      <c r="F14" s="127"/>
      <c r="G14" s="127"/>
      <c r="H14" s="127"/>
    </row>
    <row r="15" spans="1:8" ht="15" x14ac:dyDescent="0.25">
      <c r="A15" s="126">
        <v>3</v>
      </c>
      <c r="B15" s="116" t="s">
        <v>317</v>
      </c>
      <c r="C15" s="159">
        <v>1467.6220000000001</v>
      </c>
      <c r="D15" s="92">
        <v>0.23300000000000001</v>
      </c>
      <c r="E15" s="137">
        <f t="shared" si="0"/>
        <v>1467.855</v>
      </c>
      <c r="F15" s="3"/>
      <c r="G15" s="3"/>
      <c r="H15" s="3"/>
    </row>
    <row r="16" spans="1:8" ht="15.75" customHeight="1" x14ac:dyDescent="0.25">
      <c r="A16" s="117">
        <v>4</v>
      </c>
      <c r="B16" s="116" t="s">
        <v>305</v>
      </c>
      <c r="C16" s="159">
        <v>1290.521</v>
      </c>
      <c r="D16" s="92">
        <v>1.1259999999999999</v>
      </c>
      <c r="E16" s="137">
        <f t="shared" si="0"/>
        <v>1291.6469999999999</v>
      </c>
      <c r="F16" s="3"/>
      <c r="G16" s="3"/>
      <c r="H16" s="3"/>
    </row>
    <row r="17" spans="1:8" ht="15" x14ac:dyDescent="0.25">
      <c r="A17" s="126">
        <v>5</v>
      </c>
      <c r="B17" s="116" t="s">
        <v>307</v>
      </c>
      <c r="C17" s="159">
        <v>1485.0509999999999</v>
      </c>
      <c r="D17" s="92">
        <v>0.66100000000000003</v>
      </c>
      <c r="E17" s="137">
        <f t="shared" si="0"/>
        <v>1485.712</v>
      </c>
      <c r="F17" s="3"/>
      <c r="G17" s="3"/>
      <c r="H17" s="3"/>
    </row>
    <row r="18" spans="1:8" ht="15" x14ac:dyDescent="0.25">
      <c r="A18" s="117">
        <v>6</v>
      </c>
      <c r="B18" s="116" t="s">
        <v>324</v>
      </c>
      <c r="C18" s="159">
        <v>648.17600000000004</v>
      </c>
      <c r="D18" s="92"/>
      <c r="E18" s="137">
        <f t="shared" si="0"/>
        <v>648.17600000000004</v>
      </c>
      <c r="F18" s="3"/>
      <c r="G18" s="3"/>
      <c r="H18" s="3"/>
    </row>
    <row r="19" spans="1:8" ht="15" x14ac:dyDescent="0.25">
      <c r="A19" s="126">
        <v>7</v>
      </c>
      <c r="B19" s="116" t="s">
        <v>306</v>
      </c>
      <c r="C19" s="159">
        <v>1071.588</v>
      </c>
      <c r="D19" s="92">
        <v>1.5620000000000001</v>
      </c>
      <c r="E19" s="137">
        <f t="shared" si="0"/>
        <v>1073.1499999999999</v>
      </c>
      <c r="F19" s="3"/>
      <c r="G19" s="3"/>
      <c r="H19" s="3"/>
    </row>
    <row r="20" spans="1:8" ht="15" x14ac:dyDescent="0.25">
      <c r="A20" s="117">
        <v>8</v>
      </c>
      <c r="B20" s="53" t="s">
        <v>318</v>
      </c>
      <c r="C20" s="159">
        <v>553.30200000000002</v>
      </c>
      <c r="D20" s="92"/>
      <c r="E20" s="137">
        <f t="shared" si="0"/>
        <v>553.30200000000002</v>
      </c>
      <c r="F20" s="3"/>
      <c r="G20" s="3"/>
      <c r="H20" s="3"/>
    </row>
    <row r="21" spans="1:8" ht="30" x14ac:dyDescent="0.25">
      <c r="A21" s="62">
        <v>9</v>
      </c>
      <c r="B21" s="116" t="s">
        <v>325</v>
      </c>
      <c r="C21" s="158">
        <v>643.28200000000004</v>
      </c>
      <c r="D21" s="92"/>
      <c r="E21" s="137">
        <f t="shared" si="0"/>
        <v>643.28200000000004</v>
      </c>
      <c r="F21" s="3"/>
      <c r="G21" s="3"/>
      <c r="H21" s="3"/>
    </row>
    <row r="22" spans="1:8" ht="15" x14ac:dyDescent="0.25">
      <c r="A22" s="117">
        <v>10</v>
      </c>
      <c r="B22" s="116" t="s">
        <v>308</v>
      </c>
      <c r="C22" s="158">
        <v>325.05700000000002</v>
      </c>
      <c r="D22" s="92"/>
      <c r="E22" s="137">
        <f t="shared" si="0"/>
        <v>325.05700000000002</v>
      </c>
      <c r="F22" s="3"/>
      <c r="G22" s="3"/>
      <c r="H22" s="3"/>
    </row>
    <row r="23" spans="1:8" ht="15" x14ac:dyDescent="0.25">
      <c r="A23" s="126">
        <v>11</v>
      </c>
      <c r="B23" s="116" t="s">
        <v>319</v>
      </c>
      <c r="C23" s="159">
        <v>427.99400000000003</v>
      </c>
      <c r="D23" s="92">
        <v>0.13500000000000001</v>
      </c>
      <c r="E23" s="137">
        <f t="shared" si="0"/>
        <v>428.12900000000002</v>
      </c>
      <c r="F23" s="3"/>
      <c r="G23" s="3"/>
      <c r="H23" s="3"/>
    </row>
    <row r="24" spans="1:8" ht="15" x14ac:dyDescent="0.25">
      <c r="A24" s="117">
        <v>12</v>
      </c>
      <c r="B24" s="116" t="s">
        <v>309</v>
      </c>
      <c r="C24" s="158">
        <v>492.74900000000002</v>
      </c>
      <c r="D24" s="92">
        <v>0.379</v>
      </c>
      <c r="E24" s="137">
        <f t="shared" si="0"/>
        <v>493.12800000000004</v>
      </c>
      <c r="F24" s="3"/>
      <c r="G24" s="3"/>
      <c r="H24" s="3"/>
    </row>
    <row r="25" spans="1:8" ht="15" x14ac:dyDescent="0.25">
      <c r="A25" s="126">
        <v>13</v>
      </c>
      <c r="B25" s="116" t="s">
        <v>320</v>
      </c>
      <c r="C25" s="159">
        <v>1192.3699999999999</v>
      </c>
      <c r="D25" s="92">
        <v>0.214</v>
      </c>
      <c r="E25" s="137">
        <f t="shared" si="0"/>
        <v>1192.5839999999998</v>
      </c>
      <c r="F25" s="3"/>
      <c r="G25" s="3"/>
      <c r="H25" s="3"/>
    </row>
    <row r="26" spans="1:8" ht="15" x14ac:dyDescent="0.25">
      <c r="A26" s="117">
        <v>14</v>
      </c>
      <c r="B26" s="116" t="s">
        <v>310</v>
      </c>
      <c r="C26" s="159">
        <v>626.98800000000006</v>
      </c>
      <c r="D26" s="92">
        <v>0.13500000000000001</v>
      </c>
      <c r="E26" s="137">
        <f t="shared" si="0"/>
        <v>627.12300000000005</v>
      </c>
      <c r="F26" s="3"/>
      <c r="G26" s="3"/>
      <c r="H26" s="3"/>
    </row>
    <row r="27" spans="1:8" ht="15" x14ac:dyDescent="0.25">
      <c r="A27" s="126">
        <v>15</v>
      </c>
      <c r="B27" s="116" t="s">
        <v>311</v>
      </c>
      <c r="C27" s="159">
        <v>568.68499999999995</v>
      </c>
      <c r="D27" s="92">
        <v>0.113</v>
      </c>
      <c r="E27" s="137">
        <f t="shared" si="0"/>
        <v>568.798</v>
      </c>
      <c r="F27" s="3"/>
      <c r="G27" s="3"/>
      <c r="H27" s="3"/>
    </row>
    <row r="28" spans="1:8" ht="16.5" customHeight="1" x14ac:dyDescent="0.25">
      <c r="A28" s="126">
        <v>16</v>
      </c>
      <c r="B28" s="116" t="s">
        <v>314</v>
      </c>
      <c r="C28" s="159">
        <v>221.86099999999999</v>
      </c>
      <c r="D28" s="92">
        <v>0.158</v>
      </c>
      <c r="E28" s="137">
        <f t="shared" si="0"/>
        <v>222.01899999999998</v>
      </c>
      <c r="F28" s="3"/>
      <c r="G28" s="3"/>
      <c r="H28" s="3"/>
    </row>
    <row r="29" spans="1:8" ht="15" x14ac:dyDescent="0.25">
      <c r="A29" s="126">
        <v>17</v>
      </c>
      <c r="B29" s="116" t="s">
        <v>312</v>
      </c>
      <c r="C29" s="158">
        <v>35.295000000000002</v>
      </c>
      <c r="D29" s="92"/>
      <c r="E29" s="137">
        <f t="shared" si="0"/>
        <v>35.295000000000002</v>
      </c>
      <c r="F29" s="3"/>
      <c r="G29" s="3"/>
      <c r="H29" s="3"/>
    </row>
    <row r="30" spans="1:8" ht="15" x14ac:dyDescent="0.25">
      <c r="A30" s="126">
        <v>18</v>
      </c>
      <c r="B30" s="116" t="s">
        <v>313</v>
      </c>
      <c r="C30" s="158">
        <v>15.739000000000001</v>
      </c>
      <c r="D30" s="92"/>
      <c r="E30" s="137">
        <f t="shared" si="0"/>
        <v>15.739000000000001</v>
      </c>
      <c r="F30" s="3"/>
      <c r="G30" s="3"/>
      <c r="H30" s="3"/>
    </row>
    <row r="31" spans="1:8" ht="15" x14ac:dyDescent="0.25">
      <c r="A31" s="126">
        <v>19</v>
      </c>
      <c r="B31" s="116" t="s">
        <v>326</v>
      </c>
      <c r="C31" s="158">
        <v>48.957000000000001</v>
      </c>
      <c r="D31" s="92"/>
      <c r="E31" s="137">
        <f t="shared" si="0"/>
        <v>48.957000000000001</v>
      </c>
      <c r="F31" s="3"/>
      <c r="G31" s="3"/>
      <c r="H31" s="3"/>
    </row>
    <row r="32" spans="1:8" ht="30" x14ac:dyDescent="0.25">
      <c r="A32" s="128">
        <v>20</v>
      </c>
      <c r="B32" s="116" t="s">
        <v>327</v>
      </c>
      <c r="C32" s="158">
        <v>2770.0920000000001</v>
      </c>
      <c r="D32" s="92">
        <v>2.9289999999999998</v>
      </c>
      <c r="E32" s="137">
        <f t="shared" si="0"/>
        <v>2773.0210000000002</v>
      </c>
      <c r="F32" s="3"/>
      <c r="G32" s="3"/>
      <c r="H32" s="3"/>
    </row>
    <row r="33" spans="1:8" ht="33" customHeight="1" x14ac:dyDescent="0.25">
      <c r="A33" s="128">
        <v>21</v>
      </c>
      <c r="B33" s="116" t="s">
        <v>328</v>
      </c>
      <c r="C33" s="160">
        <v>325.18900000000002</v>
      </c>
      <c r="D33" s="92">
        <v>-12.577</v>
      </c>
      <c r="E33" s="137">
        <f t="shared" si="0"/>
        <v>312.61200000000002</v>
      </c>
      <c r="F33" s="3"/>
      <c r="G33" s="3"/>
      <c r="H33" s="3"/>
    </row>
    <row r="34" spans="1:8" ht="45.75" customHeight="1" x14ac:dyDescent="0.25">
      <c r="A34" s="128">
        <v>22</v>
      </c>
      <c r="B34" s="116" t="s">
        <v>342</v>
      </c>
      <c r="C34" s="160"/>
      <c r="D34" s="92">
        <v>9.5000000000000001E-2</v>
      </c>
      <c r="E34" s="137">
        <f t="shared" si="0"/>
        <v>9.5000000000000001E-2</v>
      </c>
      <c r="F34" s="3"/>
      <c r="G34" s="3"/>
      <c r="H34" s="3"/>
    </row>
    <row r="35" spans="1:8" ht="15" x14ac:dyDescent="0.25">
      <c r="A35" s="128">
        <v>23</v>
      </c>
      <c r="B35" s="116" t="s">
        <v>329</v>
      </c>
      <c r="C35" s="161">
        <f>SUM(C13:C33)</f>
        <v>17795.499999999996</v>
      </c>
      <c r="D35" s="92">
        <f>SUM(D13:D34)</f>
        <v>-2.4147350785597155E-15</v>
      </c>
      <c r="E35" s="137">
        <f t="shared" si="0"/>
        <v>17795.499999999996</v>
      </c>
      <c r="F35" s="3"/>
      <c r="G35" s="3"/>
      <c r="H35" s="3"/>
    </row>
    <row r="36" spans="1:8" x14ac:dyDescent="0.2">
      <c r="B36" s="121"/>
      <c r="C36" s="122"/>
    </row>
    <row r="37" spans="1:8" x14ac:dyDescent="0.2">
      <c r="B37" s="2"/>
      <c r="C37" s="1"/>
    </row>
    <row r="38" spans="1:8" x14ac:dyDescent="0.2">
      <c r="B38" s="2"/>
      <c r="C38" s="1"/>
    </row>
    <row r="39" spans="1:8" x14ac:dyDescent="0.2">
      <c r="B39" s="2"/>
      <c r="C39" s="1"/>
    </row>
    <row r="40" spans="1:8" x14ac:dyDescent="0.2">
      <c r="B40" s="2"/>
      <c r="C40" s="1"/>
    </row>
    <row r="41" spans="1:8" x14ac:dyDescent="0.2">
      <c r="B41" s="2"/>
      <c r="C41" s="1"/>
    </row>
    <row r="43" spans="1:8" x14ac:dyDescent="0.2">
      <c r="C43" s="1"/>
    </row>
  </sheetData>
  <mergeCells count="1">
    <mergeCell ref="C1:E1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1</vt:i4>
      </vt:variant>
    </vt:vector>
  </HeadingPairs>
  <TitlesOfParts>
    <vt:vector size="6" baseType="lpstr">
      <vt:lpstr> 1 priedas</vt:lpstr>
      <vt:lpstr> 3 priedas</vt:lpstr>
      <vt:lpstr> 4 priedas</vt:lpstr>
      <vt:lpstr> 5 priedas</vt:lpstr>
      <vt:lpstr>Lapas1</vt:lpstr>
      <vt:lpstr>' 3 priedas'!Print_Area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Edita Samalienė</cp:lastModifiedBy>
  <cp:lastPrinted>2024-08-07T10:22:31Z</cp:lastPrinted>
  <dcterms:created xsi:type="dcterms:W3CDTF">2009-01-12T06:33:21Z</dcterms:created>
  <dcterms:modified xsi:type="dcterms:W3CDTF">2024-08-08T13:19:45Z</dcterms:modified>
</cp:coreProperties>
</file>