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F3F7DF72-77C8-4059-9485-069D42FB2BC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 1 priedas" sheetId="7" r:id="rId1"/>
    <sheet name=" 3 priedas" sheetId="6" r:id="rId2"/>
    <sheet name=" 6 priedas" sheetId="8" r:id="rId3"/>
    <sheet name=" 7 priedas" sheetId="9" r:id="rId4"/>
    <sheet name=" 8 priedas" sheetId="1" r:id="rId5"/>
    <sheet name="Lapas1" sheetId="2" r:id="rId6"/>
  </sheets>
  <definedNames>
    <definedName name="_xlnm.Print_Area" localSheetId="1">' 3 priedas'!$A$1:$E$138</definedName>
  </definedNames>
  <calcPr calcId="181029"/>
</workbook>
</file>

<file path=xl/calcChain.xml><?xml version="1.0" encoding="utf-8"?>
<calcChain xmlns="http://schemas.openxmlformats.org/spreadsheetml/2006/main">
  <c r="D131" i="6" l="1"/>
  <c r="C81" i="8"/>
  <c r="E81" i="8" s="1"/>
  <c r="D81" i="8"/>
  <c r="D17" i="8"/>
  <c r="E17" i="8"/>
  <c r="C17" i="8"/>
  <c r="E20" i="8"/>
  <c r="E33" i="9"/>
  <c r="D47" i="9"/>
  <c r="F47" i="9" s="1"/>
  <c r="E46" i="9"/>
  <c r="D46" i="9"/>
  <c r="D45" i="9"/>
  <c r="F45" i="9" s="1"/>
  <c r="D44" i="9"/>
  <c r="F44" i="9" s="1"/>
  <c r="F42" i="9"/>
  <c r="F41" i="9"/>
  <c r="F40" i="9"/>
  <c r="E39" i="9"/>
  <c r="D39" i="9"/>
  <c r="F38" i="9"/>
  <c r="F37" i="9"/>
  <c r="F36" i="9"/>
  <c r="F35" i="9"/>
  <c r="D34" i="9"/>
  <c r="F34" i="9" s="1"/>
  <c r="D33" i="9"/>
  <c r="F33" i="9" s="1"/>
  <c r="D32" i="9"/>
  <c r="F32" i="9" s="1"/>
  <c r="E31" i="9"/>
  <c r="D31" i="9"/>
  <c r="F31" i="9" s="1"/>
  <c r="F29" i="9"/>
  <c r="F28" i="9"/>
  <c r="E27" i="9"/>
  <c r="D27" i="9"/>
  <c r="F27" i="9" s="1"/>
  <c r="F26" i="9"/>
  <c r="F25" i="9"/>
  <c r="E24" i="9"/>
  <c r="D24" i="9"/>
  <c r="F23" i="9"/>
  <c r="F22" i="9"/>
  <c r="E21" i="9"/>
  <c r="D21" i="9"/>
  <c r="F20" i="9"/>
  <c r="F19" i="9"/>
  <c r="E18" i="9"/>
  <c r="D18" i="9"/>
  <c r="F17" i="9"/>
  <c r="F16" i="9"/>
  <c r="F15" i="9"/>
  <c r="E14" i="9"/>
  <c r="D14" i="9"/>
  <c r="C80" i="8"/>
  <c r="E80" i="8" s="1"/>
  <c r="C79" i="8"/>
  <c r="E79" i="8" s="1"/>
  <c r="E77" i="8"/>
  <c r="E76" i="8"/>
  <c r="E75" i="8"/>
  <c r="C74" i="8"/>
  <c r="E74" i="8" s="1"/>
  <c r="E73" i="8"/>
  <c r="E72" i="8"/>
  <c r="C71" i="8"/>
  <c r="E71" i="8" s="1"/>
  <c r="E70" i="8"/>
  <c r="E69" i="8"/>
  <c r="C68" i="8"/>
  <c r="E68" i="8" s="1"/>
  <c r="E67" i="8"/>
  <c r="E66" i="8"/>
  <c r="C65" i="8"/>
  <c r="E65" i="8" s="1"/>
  <c r="E64" i="8"/>
  <c r="E63" i="8"/>
  <c r="E62" i="8"/>
  <c r="D61" i="8"/>
  <c r="C61" i="8"/>
  <c r="E60" i="8"/>
  <c r="E59" i="8"/>
  <c r="E58" i="8"/>
  <c r="D57" i="8"/>
  <c r="C57" i="8"/>
  <c r="E56" i="8"/>
  <c r="E55" i="8"/>
  <c r="E53" i="8" s="1"/>
  <c r="E54" i="8"/>
  <c r="D53" i="8"/>
  <c r="C53" i="8"/>
  <c r="E52" i="8"/>
  <c r="E51" i="8"/>
  <c r="C50" i="8"/>
  <c r="E50" i="8" s="1"/>
  <c r="E49" i="8"/>
  <c r="E48" i="8"/>
  <c r="E47" i="8"/>
  <c r="D46" i="8"/>
  <c r="C46" i="8"/>
  <c r="E45" i="8"/>
  <c r="E44" i="8"/>
  <c r="C43" i="8"/>
  <c r="E43" i="8" s="1"/>
  <c r="E42" i="8"/>
  <c r="E41" i="8"/>
  <c r="C40" i="8"/>
  <c r="E40" i="8" s="1"/>
  <c r="E39" i="8"/>
  <c r="E38" i="8"/>
  <c r="C37" i="8"/>
  <c r="E37" i="8" s="1"/>
  <c r="E36" i="8"/>
  <c r="E35" i="8"/>
  <c r="C34" i="8"/>
  <c r="E34" i="8" s="1"/>
  <c r="E33" i="8"/>
  <c r="E32" i="8"/>
  <c r="C31" i="8"/>
  <c r="E31" i="8" s="1"/>
  <c r="E30" i="8"/>
  <c r="E29" i="8"/>
  <c r="C28" i="8"/>
  <c r="E28" i="8" s="1"/>
  <c r="E27" i="8"/>
  <c r="E26" i="8"/>
  <c r="C25" i="8"/>
  <c r="E25" i="8" s="1"/>
  <c r="E24" i="8"/>
  <c r="E23" i="8"/>
  <c r="E22" i="8"/>
  <c r="D21" i="8"/>
  <c r="C21" i="8"/>
  <c r="E19" i="8"/>
  <c r="E18" i="8"/>
  <c r="E16" i="8"/>
  <c r="E15" i="8"/>
  <c r="E14" i="8"/>
  <c r="D13" i="8"/>
  <c r="C13" i="8"/>
  <c r="C78" i="8" s="1"/>
  <c r="D78" i="8" l="1"/>
  <c r="E21" i="8"/>
  <c r="F21" i="9"/>
  <c r="F46" i="9"/>
  <c r="E13" i="8"/>
  <c r="E61" i="8"/>
  <c r="E46" i="8"/>
  <c r="E57" i="8"/>
  <c r="E30" i="9"/>
  <c r="E43" i="9"/>
  <c r="F14" i="9"/>
  <c r="F18" i="9"/>
  <c r="F39" i="9"/>
  <c r="F24" i="9"/>
  <c r="D30" i="9"/>
  <c r="D43" i="9"/>
  <c r="E78" i="8" l="1"/>
  <c r="F30" i="9"/>
  <c r="F43" i="9"/>
  <c r="D135" i="6" l="1"/>
  <c r="D46" i="1"/>
  <c r="D65" i="1"/>
  <c r="C65" i="1"/>
  <c r="E67" i="1"/>
  <c r="C25" i="1"/>
  <c r="E29" i="1"/>
  <c r="D26" i="1"/>
  <c r="D25" i="1" s="1"/>
  <c r="C26" i="1"/>
  <c r="D44" i="1"/>
  <c r="D39" i="1" s="1"/>
  <c r="C44" i="1"/>
  <c r="D47" i="6" l="1"/>
  <c r="D133" i="6"/>
  <c r="D136" i="6" s="1"/>
  <c r="E45" i="1" l="1"/>
  <c r="E44" i="1" s="1"/>
  <c r="E66" i="1"/>
  <c r="E65" i="1" s="1"/>
  <c r="D31" i="1" l="1"/>
  <c r="C31" i="1"/>
  <c r="E35" i="1"/>
  <c r="D68" i="6" l="1"/>
  <c r="C68" i="6"/>
  <c r="D65" i="6"/>
  <c r="C65" i="6"/>
  <c r="E67" i="6"/>
  <c r="E73" i="6"/>
  <c r="E77" i="1" l="1"/>
  <c r="D76" i="1"/>
  <c r="C76" i="1"/>
  <c r="C75" i="1" s="1"/>
  <c r="E76" i="1" l="1"/>
  <c r="D75" i="1"/>
  <c r="E75" i="1" s="1"/>
  <c r="E64" i="1" l="1"/>
  <c r="C135" i="6"/>
  <c r="C79" i="6"/>
  <c r="E79" i="6" s="1"/>
  <c r="D20" i="1" l="1"/>
  <c r="C20" i="1" l="1"/>
  <c r="C19" i="1"/>
  <c r="D41" i="7"/>
  <c r="D127" i="6"/>
  <c r="D114" i="6"/>
  <c r="D102" i="6"/>
  <c r="D107" i="6"/>
  <c r="D74" i="6"/>
  <c r="D60" i="6"/>
  <c r="D53" i="6"/>
  <c r="C53" i="6"/>
  <c r="E53" i="6" s="1"/>
  <c r="D28" i="6"/>
  <c r="E15" i="6"/>
  <c r="E19" i="6"/>
  <c r="E20" i="6"/>
  <c r="E21" i="6"/>
  <c r="E22" i="6"/>
  <c r="E23" i="6"/>
  <c r="E24" i="6"/>
  <c r="E25" i="6"/>
  <c r="E26" i="6"/>
  <c r="E27" i="6"/>
  <c r="E30" i="6"/>
  <c r="E31" i="6"/>
  <c r="E32" i="6"/>
  <c r="E33" i="6"/>
  <c r="E34" i="6"/>
  <c r="E35" i="6"/>
  <c r="E36" i="6"/>
  <c r="E37" i="6"/>
  <c r="E38" i="6"/>
  <c r="E39" i="6"/>
  <c r="E40" i="6"/>
  <c r="E41" i="6"/>
  <c r="E43" i="6"/>
  <c r="E44" i="6"/>
  <c r="E45" i="6"/>
  <c r="E46" i="6"/>
  <c r="E48" i="6"/>
  <c r="E49" i="6"/>
  <c r="E50" i="6"/>
  <c r="E51" i="6"/>
  <c r="E52" i="6"/>
  <c r="E54" i="6"/>
  <c r="E55" i="6"/>
  <c r="E56" i="6"/>
  <c r="E57" i="6"/>
  <c r="E58" i="6"/>
  <c r="E59" i="6"/>
  <c r="E61" i="6"/>
  <c r="E62" i="6"/>
  <c r="E63" i="6"/>
  <c r="E64" i="6"/>
  <c r="E66" i="6"/>
  <c r="E65" i="6" s="1"/>
  <c r="E69" i="6"/>
  <c r="E70" i="6"/>
  <c r="E71" i="6"/>
  <c r="E72" i="6"/>
  <c r="E75" i="6"/>
  <c r="E76" i="6"/>
  <c r="E77" i="6"/>
  <c r="E78" i="6"/>
  <c r="E80" i="6"/>
  <c r="E81" i="6"/>
  <c r="E84" i="6"/>
  <c r="E85" i="6"/>
  <c r="E86" i="6"/>
  <c r="E87" i="6"/>
  <c r="E90" i="6"/>
  <c r="E91" i="6"/>
  <c r="E93" i="6"/>
  <c r="E96" i="6"/>
  <c r="E97" i="6"/>
  <c r="E100" i="6"/>
  <c r="E101" i="6"/>
  <c r="E103" i="6"/>
  <c r="E104" i="6"/>
  <c r="E105" i="6"/>
  <c r="E106" i="6"/>
  <c r="E108" i="6"/>
  <c r="E109" i="6"/>
  <c r="E110" i="6"/>
  <c r="E111" i="6"/>
  <c r="E112" i="6"/>
  <c r="E113" i="6"/>
  <c r="E115" i="6"/>
  <c r="E116" i="6"/>
  <c r="E117" i="6"/>
  <c r="E118" i="6"/>
  <c r="E119" i="6"/>
  <c r="E120" i="6"/>
  <c r="E122" i="6"/>
  <c r="E18" i="6"/>
  <c r="D17" i="6"/>
  <c r="C17" i="6"/>
  <c r="E68" i="6" l="1"/>
  <c r="E47" i="6"/>
  <c r="D16" i="6"/>
  <c r="D121" i="6" s="1"/>
  <c r="E17" i="6"/>
  <c r="E14" i="7"/>
  <c r="E17" i="7"/>
  <c r="E18" i="7"/>
  <c r="E19" i="7"/>
  <c r="E20" i="7"/>
  <c r="E21" i="7"/>
  <c r="E23" i="7"/>
  <c r="E24" i="7"/>
  <c r="E25" i="7"/>
  <c r="E27" i="7"/>
  <c r="E28" i="7"/>
  <c r="E30" i="7"/>
  <c r="E31" i="7"/>
  <c r="E32" i="7"/>
  <c r="E34" i="7"/>
  <c r="E35" i="7"/>
  <c r="E36" i="7"/>
  <c r="E37" i="7"/>
  <c r="E39" i="7"/>
  <c r="E40" i="7"/>
  <c r="E42" i="7"/>
  <c r="E43" i="7"/>
  <c r="E44" i="7"/>
  <c r="E45" i="7"/>
  <c r="E46" i="7"/>
  <c r="E48" i="7"/>
  <c r="E50" i="7"/>
  <c r="E51" i="7"/>
  <c r="E13" i="7"/>
  <c r="D19" i="1"/>
  <c r="E23" i="1"/>
  <c r="E24" i="1"/>
  <c r="E16" i="1" l="1"/>
  <c r="D14" i="1"/>
  <c r="D13" i="1" s="1"/>
  <c r="C14" i="1"/>
  <c r="C13" i="1" s="1"/>
  <c r="D47" i="7"/>
  <c r="D49" i="7" s="1"/>
  <c r="D52" i="7" s="1"/>
  <c r="E74" i="1" l="1"/>
  <c r="C73" i="1"/>
  <c r="E73" i="1" s="1"/>
  <c r="C72" i="1"/>
  <c r="E71" i="1"/>
  <c r="E70" i="1"/>
  <c r="C69" i="1"/>
  <c r="C68" i="1" s="1"/>
  <c r="E68" i="1" s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C47" i="1"/>
  <c r="E43" i="1"/>
  <c r="E42" i="1"/>
  <c r="E41" i="1"/>
  <c r="C40" i="1"/>
  <c r="C39" i="1" s="1"/>
  <c r="E38" i="1"/>
  <c r="D37" i="1"/>
  <c r="C37" i="1"/>
  <c r="C36" i="1" s="1"/>
  <c r="E34" i="1"/>
  <c r="E33" i="1"/>
  <c r="E32" i="1"/>
  <c r="C30" i="1"/>
  <c r="D30" i="1"/>
  <c r="E28" i="1"/>
  <c r="E27" i="1"/>
  <c r="E22" i="1"/>
  <c r="E21" i="1"/>
  <c r="E19" i="1"/>
  <c r="E18" i="1"/>
  <c r="C17" i="1"/>
  <c r="E17" i="1" s="1"/>
  <c r="E15" i="1"/>
  <c r="E14" i="1" s="1"/>
  <c r="E13" i="1" s="1"/>
  <c r="E47" i="1" l="1"/>
  <c r="E46" i="1" s="1"/>
  <c r="C46" i="1"/>
  <c r="E26" i="1"/>
  <c r="E25" i="1" s="1"/>
  <c r="E20" i="1"/>
  <c r="E31" i="1"/>
  <c r="E72" i="1"/>
  <c r="E30" i="1"/>
  <c r="E37" i="1"/>
  <c r="E69" i="1"/>
  <c r="E40" i="1"/>
  <c r="E39" i="1" s="1"/>
  <c r="D36" i="1"/>
  <c r="D78" i="1" s="1"/>
  <c r="C78" i="1" l="1"/>
  <c r="E78" i="1" s="1"/>
  <c r="E36" i="1"/>
  <c r="C47" i="7" l="1"/>
  <c r="C38" i="7"/>
  <c r="E38" i="7" s="1"/>
  <c r="C33" i="7"/>
  <c r="E33" i="7" s="1"/>
  <c r="C29" i="7"/>
  <c r="E29" i="7" s="1"/>
  <c r="C22" i="7"/>
  <c r="E22" i="7" s="1"/>
  <c r="C16" i="7"/>
  <c r="C15" i="7" l="1"/>
  <c r="E16" i="7"/>
  <c r="E47" i="7"/>
  <c r="E135" i="6"/>
  <c r="C134" i="6"/>
  <c r="E134" i="6" s="1"/>
  <c r="C133" i="6"/>
  <c r="E133" i="6" s="1"/>
  <c r="C132" i="6"/>
  <c r="E132" i="6" s="1"/>
  <c r="C131" i="6"/>
  <c r="E131" i="6" s="1"/>
  <c r="C130" i="6"/>
  <c r="E130" i="6" s="1"/>
  <c r="C129" i="6"/>
  <c r="E129" i="6" s="1"/>
  <c r="C128" i="6"/>
  <c r="E128" i="6" s="1"/>
  <c r="C126" i="6"/>
  <c r="E126" i="6" s="1"/>
  <c r="C125" i="6"/>
  <c r="E125" i="6" s="1"/>
  <c r="C124" i="6"/>
  <c r="E124" i="6" s="1"/>
  <c r="C123" i="6"/>
  <c r="E123" i="6" s="1"/>
  <c r="C114" i="6"/>
  <c r="E114" i="6" s="1"/>
  <c r="C107" i="6"/>
  <c r="E107" i="6" s="1"/>
  <c r="C102" i="6"/>
  <c r="E102" i="6" s="1"/>
  <c r="C99" i="6"/>
  <c r="E99" i="6" s="1"/>
  <c r="C95" i="6"/>
  <c r="E95" i="6" s="1"/>
  <c r="C94" i="6"/>
  <c r="E94" i="6" s="1"/>
  <c r="C92" i="6"/>
  <c r="E92" i="6" s="1"/>
  <c r="C89" i="6"/>
  <c r="C83" i="6"/>
  <c r="E83" i="6" s="1"/>
  <c r="C74" i="6"/>
  <c r="E74" i="6" s="1"/>
  <c r="C60" i="6"/>
  <c r="E60" i="6" s="1"/>
  <c r="C47" i="6"/>
  <c r="C42" i="6"/>
  <c r="E42" i="6" s="1"/>
  <c r="C29" i="6"/>
  <c r="E29" i="6" s="1"/>
  <c r="C28" i="6"/>
  <c r="C14" i="6"/>
  <c r="E14" i="6" s="1"/>
  <c r="C88" i="6" l="1"/>
  <c r="E88" i="6" s="1"/>
  <c r="E89" i="6"/>
  <c r="C98" i="6"/>
  <c r="E98" i="6" s="1"/>
  <c r="C26" i="7"/>
  <c r="E15" i="7"/>
  <c r="E28" i="6"/>
  <c r="C16" i="6"/>
  <c r="E16" i="6" s="1"/>
  <c r="C136" i="6"/>
  <c r="E136" i="6" s="1"/>
  <c r="C127" i="6"/>
  <c r="E127" i="6" s="1"/>
  <c r="C41" i="7" l="1"/>
  <c r="E26" i="7"/>
  <c r="C121" i="6"/>
  <c r="E121" i="6" s="1"/>
  <c r="E41" i="7" l="1"/>
  <c r="C49" i="7"/>
  <c r="E49" i="7" l="1"/>
  <c r="C52" i="7"/>
  <c r="E52" i="7" s="1"/>
</calcChain>
</file>

<file path=xl/sharedStrings.xml><?xml version="1.0" encoding="utf-8"?>
<sst xmlns="http://schemas.openxmlformats.org/spreadsheetml/2006/main" count="615" uniqueCount="397">
  <si>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</si>
  <si>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</si>
  <si>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</si>
  <si>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</si>
  <si>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</si>
  <si>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</si>
  <si>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</si>
  <si>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</si>
  <si>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</si>
  <si>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</si>
  <si>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</si>
  <si>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</si>
  <si>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</si>
  <si>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</si>
  <si>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</si>
  <si>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</si>
  <si>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</si>
  <si>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</si>
  <si>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</si>
  <si>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</si>
  <si>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</si>
  <si>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</si>
  <si>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</si>
  <si>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</si>
  <si>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</si>
  <si>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</si>
  <si>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</si>
  <si>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</si>
  <si>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</si>
  <si>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</si>
  <si>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</si>
  <si>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</si>
  <si>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</si>
  <si>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</si>
  <si>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</si>
  <si>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</si>
  <si>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</si>
  <si>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</si>
  <si>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</si>
  <si>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</si>
  <si>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</si>
  <si>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</si>
  <si>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</si>
  <si>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</si>
  <si>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</si>
  <si>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</si>
  <si>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</si>
  <si>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</si>
  <si>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</si>
  <si>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</si>
  <si>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</si>
  <si>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</si>
  <si>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</si>
  <si>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</si>
  <si>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</si>
  <si>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</si>
  <si>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</si>
  <si>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</si>
  <si>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</si>
  <si>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</si>
  <si>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</si>
  <si>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</si>
  <si>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</si>
  <si>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</si>
  <si>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</si>
  <si>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</si>
  <si>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</si>
  <si>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</si>
  <si>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</si>
  <si>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</si>
  <si>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</si>
  <si>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</si>
  <si>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</si>
  <si>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</si>
  <si>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</si>
  <si>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</si>
  <si>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</si>
  <si>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</si>
  <si>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</si>
  <si>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</si>
  <si>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</si>
  <si>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</si>
  <si>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_____________________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</si>
  <si>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</si>
  <si>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</si>
  <si>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</si>
  <si>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</si>
  <si>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</si>
  <si>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</si>
  <si>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</si>
  <si>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</si>
  <si>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</si>
  <si>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</si>
  <si>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</si>
  <si>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</si>
  <si>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</si>
  <si>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</si>
  <si>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</si>
  <si>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</si>
  <si>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</si>
  <si>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</si>
  <si>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</si>
  <si>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</si>
  <si>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</si>
  <si>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</si>
  <si>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</si>
  <si>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</si>
  <si>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</si>
  <si>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</si>
  <si>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</si>
  <si>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</si>
  <si>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</si>
  <si>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</si>
  <si>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</si>
  <si>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</si>
  <si>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</si>
  <si>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</si>
  <si>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</si>
  <si>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</si>
  <si>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</si>
  <si>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</si>
  <si>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</si>
  <si>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</si>
  <si>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</si>
  <si>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</si>
  <si>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</si>
  <si>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</si>
  <si>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</si>
  <si>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</si>
  <si>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</si>
  <si>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</si>
  <si>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</si>
  <si>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</si>
  <si>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</si>
  <si>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</si>
  <si>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</si>
  <si>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</si>
  <si>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</si>
  <si>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</si>
  <si>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</si>
  <si>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</si>
  <si>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</si>
  <si>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</si>
  <si>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</si>
  <si>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</si>
  <si>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</si>
  <si>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</si>
  <si>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</si>
  <si>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</si>
  <si>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</si>
  <si>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</si>
  <si>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</si>
  <si>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</si>
  <si>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</si>
  <si>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</si>
  <si>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</si>
  <si>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</si>
  <si>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</si>
  <si>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</si>
  <si>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</si>
  <si>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</si>
  <si>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</si>
  <si>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</si>
  <si>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</si>
  <si>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</si>
  <si>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</si>
  <si>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</si>
  <si>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</si>
  <si>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</si>
  <si>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</si>
  <si>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</si>
  <si>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</si>
  <si>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</si>
  <si>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</si>
  <si>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</si>
  <si>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</si>
  <si>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</si>
  <si>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</si>
  <si>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</si>
  <si>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</si>
  <si>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</si>
  <si>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</si>
  <si>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</si>
  <si>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</si>
  <si>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</si>
  <si>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</si>
  <si>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</si>
  <si>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</si>
  <si>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</si>
  <si>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</si>
  <si>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</si>
  <si>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</si>
  <si>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>Švietimo programa ( 08) – asignavimų valdytojai (švietimo įstaigų vadovai)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</si>
  <si>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</si>
  <si>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</si>
  <si>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2024 m. vasario 8 d. sprendimu Nr. T2-31</t>
  </si>
  <si>
    <t>Patvirtinta</t>
  </si>
  <si>
    <t>Projektas</t>
  </si>
  <si>
    <t>Projekto lyginamasis variantas</t>
  </si>
  <si>
    <t>Keitimas</t>
  </si>
  <si>
    <t>2024 metų Kretingos  rajono  savivaldybės  biudžeto  pajamos ir  kiti finansavimo šaltiniai</t>
  </si>
  <si>
    <t>Pajamų pavadinimas</t>
  </si>
  <si>
    <t>1</t>
  </si>
  <si>
    <t>Gyventojų pajamų mokestis</t>
  </si>
  <si>
    <t>Gyventojų pajamų mokestis už pajamas, gautas iš veiklos  turint verslo liudijimą</t>
  </si>
  <si>
    <t>Turto mokesčiai ir nuomos pajamos, iš jų:</t>
  </si>
  <si>
    <t>Žemės mokestis, iš jo:</t>
  </si>
  <si>
    <t>fizinių asmenų</t>
  </si>
  <si>
    <t>juridinių asmenų</t>
  </si>
  <si>
    <t>Paveldimo  turto  mokestis</t>
  </si>
  <si>
    <t>3.3.</t>
  </si>
  <si>
    <t>Nekilnojamojo turto mokestis</t>
  </si>
  <si>
    <t>3.4.</t>
  </si>
  <si>
    <t xml:space="preserve">Nuomos mokestis už valstybinę žemę </t>
  </si>
  <si>
    <t>Kiti mokesčiai ir pajamos, iš jų:</t>
  </si>
  <si>
    <t>Valstybės rinkliava</t>
  </si>
  <si>
    <t>4.2.</t>
  </si>
  <si>
    <t>Pajamos iš baudų, konfiskuoto turto ir kitų netesybų</t>
  </si>
  <si>
    <t>4.3.</t>
  </si>
  <si>
    <t>Kitos neišvardintos pajamos</t>
  </si>
  <si>
    <t>Iš viso prognozuojamos pajamos pagal 1–4 punktus</t>
  </si>
  <si>
    <t>Vietinės rinkliavos, iš jų:</t>
  </si>
  <si>
    <t>už komunalinių atliekų tvarkymą</t>
  </si>
  <si>
    <t>Savivaldybės biudžetinių įstaigų pajamos, iš jų:</t>
  </si>
  <si>
    <t>Pajamos už ilgalaikio ir trumpalaikio materialiojo  turto nuomą</t>
  </si>
  <si>
    <t>Įmokos už išlaikymą švietimo, socialinės apsaugos ir kitose įstaigose</t>
  </si>
  <si>
    <t xml:space="preserve">Pajamos už  prekes ir paslaugas </t>
  </si>
  <si>
    <t>Savivaldybės aplinkos apsaugos rėmimo programos pajamos, iš jų:</t>
  </si>
  <si>
    <t xml:space="preserve">Mokestis už aplinkos teršimą </t>
  </si>
  <si>
    <t>Kiti mokesčiai už valstybinius gamtos išteklius</t>
  </si>
  <si>
    <t>Mokestis už medžiojamų gyvūnų išteklius</t>
  </si>
  <si>
    <t>9.</t>
  </si>
  <si>
    <t>Angliavandenilių išteklių mokestis</t>
  </si>
  <si>
    <t>Materialiojo ir nematerialiojo turto realizavimo pajamos, iš jų:</t>
  </si>
  <si>
    <t>10.1.</t>
  </si>
  <si>
    <t>10.2.</t>
  </si>
  <si>
    <t>Kitos ilgalaikio turto realizavimo pajamos</t>
  </si>
  <si>
    <t>11.</t>
  </si>
  <si>
    <t xml:space="preserve">Visi pajamų šaltiniai savarankiškoms funkcijoms vykdyti pagal 5–10 punktus </t>
  </si>
  <si>
    <t>12.</t>
  </si>
  <si>
    <t>Speciali tikslinė dotacija valstybinėms (perduotoms savivaldybėms) funkcijoms atlikti</t>
  </si>
  <si>
    <t>13.</t>
  </si>
  <si>
    <t>14.</t>
  </si>
  <si>
    <t>Speciali tikslinė dotacija Marijos Tiškevičiūtės mokyklai (skirta mokiniams, turintiems specialiųjų ugdymo poreikių)</t>
  </si>
  <si>
    <t>15.</t>
  </si>
  <si>
    <t>16.</t>
  </si>
  <si>
    <t>17.</t>
  </si>
  <si>
    <t>Iš viso pagal 12–16 punktus</t>
  </si>
  <si>
    <t>18.</t>
  </si>
  <si>
    <t>Europos Sąjungos  finansinės paramos lėšos (įskaitant kompensuojamas Europos Sąjungos finansinės paramos lėšas)</t>
  </si>
  <si>
    <t>19.</t>
  </si>
  <si>
    <t>Iš viso  biudžeto pajamų pagal 11, 17–18 punktus</t>
  </si>
  <si>
    <t>20.</t>
  </si>
  <si>
    <t>Skolintos lėšos investiciniams projektams finansuoti</t>
  </si>
  <si>
    <t>21.</t>
  </si>
  <si>
    <t>Metų pradžios apyvartinių lėšų likučiai</t>
  </si>
  <si>
    <t>Iš viso:</t>
  </si>
  <si>
    <t xml:space="preserve">                Tūkst. Eur</t>
  </si>
  <si>
    <t>1.1</t>
  </si>
  <si>
    <t>Iš  viso:</t>
  </si>
  <si>
    <t xml:space="preserve">Metų pradžios apyvartinių lėšų paskirstymas </t>
  </si>
  <si>
    <t>Asignavimų valdytojai – įstaigų vadovai, programos pavadinimas</t>
  </si>
  <si>
    <t>Bendroji programa  (01)</t>
  </si>
  <si>
    <t>1.1.1</t>
  </si>
  <si>
    <t>1.2</t>
  </si>
  <si>
    <t>Ekonomikos ir biudžeto skyrius (asignavimų valdytojas – Savivaldybės administracijos direktorius)</t>
  </si>
  <si>
    <t>1.2.1</t>
  </si>
  <si>
    <t>Paskolų ir dotacijų grąžinimas</t>
  </si>
  <si>
    <t>2.1</t>
  </si>
  <si>
    <t>2.1.1</t>
  </si>
  <si>
    <t xml:space="preserve">Įstaigos pajamos savivaldybės socialinių būstų/patalpų remontui ir plėtrai </t>
  </si>
  <si>
    <t>2.1.2</t>
  </si>
  <si>
    <t xml:space="preserve">Būstų pardavimo pajamos savivaldybės socialinių būstų/patalpų remontui ir plėtrai </t>
  </si>
  <si>
    <t>Strateginio planavimo ir investicijų programa (04)</t>
  </si>
  <si>
    <t>3.1</t>
  </si>
  <si>
    <t>3.1.1</t>
  </si>
  <si>
    <t>Projektų finansavimas iš kompensuotų Europos Sąjungos  finansavimo lėšų</t>
  </si>
  <si>
    <t>3.1.2</t>
  </si>
  <si>
    <t>Infrastruktūros įmokos, skirtos inžinerinei infrakstruktūrai finansuoti ir kompensacijoms sumokėti</t>
  </si>
  <si>
    <t>Vietinio ūkio ir turto valdymo programa (05)</t>
  </si>
  <si>
    <t>4.1</t>
  </si>
  <si>
    <t>4.1.1</t>
  </si>
  <si>
    <t>Savivaldybės aplinkos apsaugos rėmimo specialiajai programai įgyvendinti</t>
  </si>
  <si>
    <t>4.1.2</t>
  </si>
  <si>
    <t xml:space="preserve">Žemės realizavimo pajamos, skirtos vietinės reikšmės kelių rekonstravimui ir remonto projektų finansavimui </t>
  </si>
  <si>
    <t>4.1.3</t>
  </si>
  <si>
    <t>Projektų finansavimas iš biudžeto apyvartinių lėšų</t>
  </si>
  <si>
    <t>5.1</t>
  </si>
  <si>
    <t>5.1.1</t>
  </si>
  <si>
    <t>Specialioji visuomenės sveikatos  rėmimo programa</t>
  </si>
  <si>
    <t>6.1</t>
  </si>
  <si>
    <t>Įstaigos pajamos, skirtos veiklos išlaidoms, iš jų:</t>
  </si>
  <si>
    <t>6.1.1</t>
  </si>
  <si>
    <t>Kretingos rajono kultūros centras</t>
  </si>
  <si>
    <t>6.1.2</t>
  </si>
  <si>
    <t>Kretingos muziejus</t>
  </si>
  <si>
    <t>6.1.3</t>
  </si>
  <si>
    <t>Vyskupo Motiejaus Valančiaus gimtinės muziejus</t>
  </si>
  <si>
    <t>7.1</t>
  </si>
  <si>
    <t>7.1.1</t>
  </si>
  <si>
    <t>Kretingos Simono Daukanto progimnazija</t>
  </si>
  <si>
    <t>7.1.2</t>
  </si>
  <si>
    <t>Salantų gimnazija</t>
  </si>
  <si>
    <t>7.1.3</t>
  </si>
  <si>
    <t>Vydmantų gimnazija</t>
  </si>
  <si>
    <t>7.1.4</t>
  </si>
  <si>
    <t>Darbėnų gimnazija</t>
  </si>
  <si>
    <t>7.1.5</t>
  </si>
  <si>
    <t>Kartenos mokykla-daugiafunkcis centras</t>
  </si>
  <si>
    <t>7.1.6</t>
  </si>
  <si>
    <t>Jokūbavo Aleksandro Stulginskio mokykla-daugiafunkcis centras</t>
  </si>
  <si>
    <t>7.1.7</t>
  </si>
  <si>
    <t>Kurmaičių pradinė mokykla</t>
  </si>
  <si>
    <t>7.1.8</t>
  </si>
  <si>
    <t>Mokykla-darželis „Žibutė“</t>
  </si>
  <si>
    <t>7.1.9</t>
  </si>
  <si>
    <t>Lopšelis-darželis „Pasaka“</t>
  </si>
  <si>
    <t>7.1.10</t>
  </si>
  <si>
    <t>Kretingos Marijos Tiškevičiūtės mokykla</t>
  </si>
  <si>
    <t>7.1.11</t>
  </si>
  <si>
    <t>Lopšelis-darželis „Ąžuoliukas“</t>
  </si>
  <si>
    <t>7.1.12</t>
  </si>
  <si>
    <t>Lopšelis-darželis „Žilvitis“</t>
  </si>
  <si>
    <t>7.1.13</t>
  </si>
  <si>
    <t>Kretingos meno mokykla</t>
  </si>
  <si>
    <t>7.1.14</t>
  </si>
  <si>
    <t>Salantų meno mokykla</t>
  </si>
  <si>
    <t>7.1.15</t>
  </si>
  <si>
    <t>Sporto mokykla, įskaitant Kretingos sporto centrą</t>
  </si>
  <si>
    <t>7.1.16</t>
  </si>
  <si>
    <t>Kretingos rajono švietimo centras</t>
  </si>
  <si>
    <t>8.1</t>
  </si>
  <si>
    <t>8.1.1</t>
  </si>
  <si>
    <t>Dienos veiklos centras</t>
  </si>
  <si>
    <t>8.1.2</t>
  </si>
  <si>
    <t>Kretingos socialinių paslaugų centras</t>
  </si>
  <si>
    <t>9.1</t>
  </si>
  <si>
    <t>9.1.1</t>
  </si>
  <si>
    <t>Žemės realizavimo pajamos detaliesiems planams ir žemės valdos projektams įgyvendinti</t>
  </si>
  <si>
    <t>Valstybės biudžeto dotacijos  nuosavų lėšų daliai ir kitos valstybės biudžeto lėšos</t>
  </si>
  <si>
    <t>1.1.2</t>
  </si>
  <si>
    <t>2.1.3</t>
  </si>
  <si>
    <t>2.1.4</t>
  </si>
  <si>
    <t>Aplinkos tvarkymas (žiemos tarnybai)</t>
  </si>
  <si>
    <t xml:space="preserve">                                                           8 priedas</t>
  </si>
  <si>
    <t>Seniūnijų  veiklos išlaidos (Kūlupėnų seniūnija)</t>
  </si>
  <si>
    <t>2.10.2.</t>
  </si>
  <si>
    <t>Metų pradžios apyvartinės lėšos (Kretingos krepšinio klubui)</t>
  </si>
  <si>
    <t>7.2</t>
  </si>
  <si>
    <t>10.1</t>
  </si>
  <si>
    <t>10.1.1</t>
  </si>
  <si>
    <t xml:space="preserve">                                                           3 priedas</t>
  </si>
  <si>
    <t xml:space="preserve">Metų pradžios apyvartinės lėšos </t>
  </si>
  <si>
    <t>2.8.5.</t>
  </si>
  <si>
    <t>2.7.2.</t>
  </si>
  <si>
    <t>4.1.4</t>
  </si>
  <si>
    <t>7.3</t>
  </si>
  <si>
    <t>6.2</t>
  </si>
  <si>
    <t>Metų pradžios apyvartinės lėšos (įstaigų pajamos, skirtos veiklos išlaidoms, kitoms reikmėms)</t>
  </si>
  <si>
    <t xml:space="preserve">                                                           1 priedas</t>
  </si>
  <si>
    <t>6.2.1</t>
  </si>
  <si>
    <t>7.3.1</t>
  </si>
  <si>
    <t>3.1.3</t>
  </si>
  <si>
    <t>7.3.2</t>
  </si>
  <si>
    <t xml:space="preserve">                                                           2024 m. birželio        d. sprendimo Nr. T2-      redakcija)</t>
  </si>
  <si>
    <t>Savivaldybės savarankiškoms funkcijoms finansuoti iš biudžeto apyvartinių lėšų</t>
  </si>
  <si>
    <t>Savivaldybės savarankiškoms funkcijoms finansuoti iš biudžeto apyvartinių lėšų, iš jų:</t>
  </si>
  <si>
    <t xml:space="preserve">                                                           6 priedas</t>
  </si>
  <si>
    <t xml:space="preserve">2024 metų Kretingos rajono savivaldybės ir valstybės biudžeto lėšos </t>
  </si>
  <si>
    <t>švietimo įstaigoms finansuoti</t>
  </si>
  <si>
    <t>Asignavimų valdytojai–įstaigų vadovai</t>
  </si>
  <si>
    <t>Jurgio Pabrėžos universitetinė gimnazija</t>
  </si>
  <si>
    <t>savarankiškoms funkcijoms vykdyti</t>
  </si>
  <si>
    <t xml:space="preserve">įstaigos pajamos, skirtos veiklos išlaidoms </t>
  </si>
  <si>
    <t>valstybės biudžeto lėšos</t>
  </si>
  <si>
    <t>Marijono Daujoto progimnazija</t>
  </si>
  <si>
    <t>įstaigos pajamos, skirtos veiklos išlaidos</t>
  </si>
  <si>
    <t>Simono Daukanto progimnazija</t>
  </si>
  <si>
    <t>Kūlupėnų Motiejaus Valančiaus pagrindinė mokykla</t>
  </si>
  <si>
    <t>Lopšelis-darželis ,,Pasaka“</t>
  </si>
  <si>
    <t>Mokykla-darželis ,,Žibutė“</t>
  </si>
  <si>
    <t>Marijos Tiškevičiūtės mokykla</t>
  </si>
  <si>
    <t>Lopšelis-darželis ,,Ąžuoliukas“</t>
  </si>
  <si>
    <t>Lopšelis-darželis ,,Žilvitis“</t>
  </si>
  <si>
    <t>Kretingos sporto mokykla, įskaitant Kretingos sporto centrą</t>
  </si>
  <si>
    <t>Kretingos rajono  švietimo centras</t>
  </si>
  <si>
    <t>Iš viso, iš jų:</t>
  </si>
  <si>
    <t xml:space="preserve">savarankiškoms funkcijoms vykdyti  </t>
  </si>
  <si>
    <t xml:space="preserve">įstaigų pajamos, skirtos veiklos išlaidoms </t>
  </si>
  <si>
    <t>2024 metų Kretingos rajono savivaldybės ir valstybės biudžeto lėšos  kultūros ir socialinių paslaugų įstaigoms finansuoti</t>
  </si>
  <si>
    <t>M. Valančiaus viešoji biblioteka</t>
  </si>
  <si>
    <t xml:space="preserve">valstybės biudžeto lėšos </t>
  </si>
  <si>
    <t>Salantų kultūros centras</t>
  </si>
  <si>
    <t>Iš viso kultūros įstaigose, iš jų:</t>
  </si>
  <si>
    <t xml:space="preserve">projekto finansavimas iš kompensuojamų Europos Sąjungos finansavimo lėšų </t>
  </si>
  <si>
    <t>Iš viso socialinių paslaugų įstaigose, iš jų:</t>
  </si>
  <si>
    <t xml:space="preserve">                                                           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</si>
</sst>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 Baltic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/>
    <xf numFmtId="0" fontId="21" fillId="0" borderId="0"/>
    <xf numFmtId="0" fontId="10" fillId="0" borderId="0"/>
  </cellStyleXfs>
  <cellXfs count="18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49" fontId="14" fillId="0" borderId="2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vertical="top" wrapText="1"/>
    </xf>
    <xf numFmtId="49" fontId="15" fillId="2" borderId="2" xfId="0" applyNumberFormat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shrinkToFit="1"/>
    </xf>
    <xf numFmtId="165" fontId="8" fillId="3" borderId="4" xfId="0" applyNumberFormat="1" applyFont="1" applyFill="1" applyBorder="1" applyAlignment="1">
      <alignment horizontal="center" vertical="top"/>
    </xf>
    <xf numFmtId="165" fontId="6" fillId="0" borderId="4" xfId="0" applyNumberFormat="1" applyFont="1" applyBorder="1" applyAlignment="1">
      <alignment horizontal="center" vertical="top"/>
    </xf>
    <xf numFmtId="165" fontId="6" fillId="2" borderId="4" xfId="0" applyNumberFormat="1" applyFont="1" applyFill="1" applyBorder="1" applyAlignment="1">
      <alignment horizontal="center" vertical="top"/>
    </xf>
    <xf numFmtId="165" fontId="6" fillId="2" borderId="4" xfId="0" applyNumberFormat="1" applyFont="1" applyFill="1" applyBorder="1" applyAlignment="1">
      <alignment horizontal="center" vertical="top" shrinkToFit="1"/>
    </xf>
    <xf numFmtId="165" fontId="6" fillId="3" borderId="4" xfId="0" applyNumberFormat="1" applyFont="1" applyFill="1" applyBorder="1" applyAlignment="1">
      <alignment horizontal="center" vertical="top"/>
    </xf>
    <xf numFmtId="165" fontId="8" fillId="0" borderId="4" xfId="0" applyNumberFormat="1" applyFont="1" applyBorder="1" applyAlignment="1">
      <alignment horizontal="center" vertical="top" shrinkToFit="1"/>
    </xf>
    <xf numFmtId="165" fontId="8" fillId="0" borderId="4" xfId="0" applyNumberFormat="1" applyFont="1" applyBorder="1" applyAlignment="1">
      <alignment horizontal="center" vertical="top"/>
    </xf>
    <xf numFmtId="165" fontId="8" fillId="2" borderId="4" xfId="0" applyNumberFormat="1" applyFont="1" applyFill="1" applyBorder="1" applyAlignment="1">
      <alignment horizontal="center" vertical="top"/>
    </xf>
    <xf numFmtId="164" fontId="12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20" fillId="3" borderId="4" xfId="0" applyNumberFormat="1" applyFont="1" applyFill="1" applyBorder="1" applyAlignment="1">
      <alignment horizontal="center" wrapText="1"/>
    </xf>
    <xf numFmtId="0" fontId="8" fillId="0" borderId="2" xfId="0" applyFont="1" applyBorder="1"/>
    <xf numFmtId="0" fontId="12" fillId="0" borderId="2" xfId="0" applyFont="1" applyBorder="1"/>
    <xf numFmtId="164" fontId="8" fillId="0" borderId="2" xfId="0" applyNumberFormat="1" applyFont="1" applyBorder="1"/>
    <xf numFmtId="0" fontId="10" fillId="0" borderId="0" xfId="0" applyFont="1"/>
    <xf numFmtId="165" fontId="8" fillId="3" borderId="4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 indent="1"/>
    </xf>
    <xf numFmtId="165" fontId="6" fillId="0" borderId="6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wrapText="1" indent="1"/>
    </xf>
    <xf numFmtId="165" fontId="8" fillId="0" borderId="6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165" fontId="6" fillId="3" borderId="6" xfId="0" applyNumberFormat="1" applyFont="1" applyFill="1" applyBorder="1" applyAlignment="1">
      <alignment horizontal="center" wrapText="1"/>
    </xf>
    <xf numFmtId="165" fontId="8" fillId="3" borderId="6" xfId="0" applyNumberFormat="1" applyFont="1" applyFill="1" applyBorder="1" applyAlignment="1">
      <alignment horizontal="center" wrapText="1"/>
    </xf>
    <xf numFmtId="165" fontId="8" fillId="3" borderId="2" xfId="0" applyNumberFormat="1" applyFont="1" applyFill="1" applyBorder="1" applyAlignment="1">
      <alignment horizontal="center" wrapText="1"/>
    </xf>
    <xf numFmtId="165" fontId="19" fillId="3" borderId="6" xfId="0" applyNumberFormat="1" applyFont="1" applyFill="1" applyBorder="1" applyAlignment="1">
      <alignment horizontal="center" wrapText="1"/>
    </xf>
    <xf numFmtId="165" fontId="19" fillId="0" borderId="6" xfId="0" applyNumberFormat="1" applyFont="1" applyBorder="1" applyAlignment="1">
      <alignment horizontal="center" wrapText="1"/>
    </xf>
    <xf numFmtId="0" fontId="8" fillId="3" borderId="2" xfId="0" applyFont="1" applyFill="1" applyBorder="1" applyAlignment="1">
      <alignment horizontal="left" wrapText="1" indent="1"/>
    </xf>
    <xf numFmtId="0" fontId="9" fillId="0" borderId="0" xfId="0" applyFont="1" applyAlignment="1">
      <alignment horizontal="left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5" fontId="8" fillId="0" borderId="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49" fontId="8" fillId="3" borderId="2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left" wrapText="1" indent="1"/>
    </xf>
    <xf numFmtId="164" fontId="5" fillId="0" borderId="8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8" fillId="3" borderId="4" xfId="0" applyNumberFormat="1" applyFont="1" applyFill="1" applyBorder="1" applyAlignment="1">
      <alignment horizontal="center" wrapText="1"/>
    </xf>
    <xf numFmtId="165" fontId="6" fillId="0" borderId="4" xfId="0" applyNumberFormat="1" applyFont="1" applyBorder="1" applyAlignment="1">
      <alignment horizontal="center"/>
    </xf>
    <xf numFmtId="165" fontId="0" fillId="0" borderId="0" xfId="0" applyNumberFormat="1"/>
    <xf numFmtId="165" fontId="12" fillId="0" borderId="2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165" fontId="8" fillId="0" borderId="2" xfId="0" applyNumberFormat="1" applyFont="1" applyBorder="1"/>
    <xf numFmtId="165" fontId="6" fillId="0" borderId="2" xfId="0" applyNumberFormat="1" applyFont="1" applyBorder="1" applyAlignment="1">
      <alignment horizontal="center" vertical="top" shrinkToFit="1"/>
    </xf>
    <xf numFmtId="165" fontId="6" fillId="3" borderId="4" xfId="0" applyNumberFormat="1" applyFont="1" applyFill="1" applyBorder="1" applyAlignment="1">
      <alignment horizontal="center" wrapText="1"/>
    </xf>
    <xf numFmtId="165" fontId="6" fillId="0" borderId="2" xfId="0" applyNumberFormat="1" applyFont="1" applyBorder="1"/>
    <xf numFmtId="165" fontId="6" fillId="0" borderId="4" xfId="0" applyNumberFormat="1" applyFont="1" applyBorder="1" applyAlignment="1">
      <alignment horizontal="center" shrinkToFit="1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5" fontId="19" fillId="3" borderId="4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/>
    </xf>
    <xf numFmtId="0" fontId="22" fillId="0" borderId="2" xfId="0" applyFont="1" applyBorder="1"/>
    <xf numFmtId="0" fontId="23" fillId="0" borderId="0" xfId="0" applyFont="1"/>
    <xf numFmtId="0" fontId="11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wrapText="1"/>
    </xf>
    <xf numFmtId="0" fontId="2" fillId="0" borderId="8" xfId="0" applyFont="1" applyBorder="1"/>
    <xf numFmtId="164" fontId="2" fillId="0" borderId="8" xfId="0" applyNumberFormat="1" applyFont="1" applyBorder="1"/>
    <xf numFmtId="0" fontId="0" fillId="0" borderId="8" xfId="0" applyBorder="1"/>
    <xf numFmtId="0" fontId="6" fillId="0" borderId="2" xfId="0" applyFont="1" applyBorder="1" applyAlignment="1">
      <alignment horizontal="center" wrapText="1"/>
    </xf>
    <xf numFmtId="165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Normal_Sheet1" xfId="1" xr:uid="{00000000-0005-0000-0000-000002000000}"/>
    <cellStyle name="Paprasta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opLeftCell="A40" zoomScale="130" zoomScaleNormal="130" workbookViewId="0">
      <selection activeCell="H57" sqref="H57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5" x14ac:dyDescent="0.2">
      <c r="C1" s="169" t="s">
        <v>198</v>
      </c>
      <c r="D1" s="169"/>
      <c r="E1" s="169"/>
    </row>
    <row r="2" spans="1:5" ht="15" x14ac:dyDescent="0.25">
      <c r="B2" s="42" t="s">
        <v>193</v>
      </c>
      <c r="C2" s="43"/>
    </row>
    <row r="3" spans="1:5" ht="12.75" customHeight="1" x14ac:dyDescent="0.25">
      <c r="A3" s="3"/>
      <c r="B3" s="42" t="s">
        <v>195</v>
      </c>
      <c r="C3" s="43"/>
    </row>
    <row r="4" spans="1:5" ht="15" x14ac:dyDescent="0.25">
      <c r="A4" s="3"/>
      <c r="B4" s="42" t="s">
        <v>194</v>
      </c>
      <c r="C4" s="43"/>
    </row>
    <row r="5" spans="1:5" ht="15" x14ac:dyDescent="0.25">
      <c r="A5" s="3"/>
      <c r="B5" s="42" t="s">
        <v>364</v>
      </c>
      <c r="C5" s="43"/>
    </row>
    <row r="6" spans="1:5" ht="15" x14ac:dyDescent="0.25">
      <c r="A6" s="3"/>
      <c r="B6" s="42" t="s">
        <v>359</v>
      </c>
      <c r="C6" s="43"/>
    </row>
    <row r="7" spans="1:5" ht="15.75" x14ac:dyDescent="0.25">
      <c r="A7" s="3"/>
      <c r="B7" s="3"/>
      <c r="C7" s="27"/>
    </row>
    <row r="8" spans="1:5" ht="18.75" customHeight="1" x14ac:dyDescent="0.25">
      <c r="A8" s="67"/>
      <c r="B8" s="170" t="s">
        <v>200</v>
      </c>
      <c r="C8" s="170"/>
    </row>
    <row r="9" spans="1:5" ht="15" customHeight="1" x14ac:dyDescent="0.25">
      <c r="A9" s="67"/>
      <c r="B9" s="170"/>
      <c r="C9" s="170"/>
    </row>
    <row r="10" spans="1:5" ht="14.25" customHeight="1" x14ac:dyDescent="0.3">
      <c r="A10" s="67"/>
      <c r="B10" s="85"/>
      <c r="C10" s="68"/>
      <c r="D10" s="171" t="s">
        <v>257</v>
      </c>
      <c r="E10" s="171"/>
    </row>
    <row r="11" spans="1:5" ht="39.75" customHeight="1" x14ac:dyDescent="0.2">
      <c r="A11" s="86" t="s">
        <v>145</v>
      </c>
      <c r="B11" s="56" t="s">
        <v>201</v>
      </c>
      <c r="C11" s="56" t="s">
        <v>0</v>
      </c>
      <c r="D11" s="57" t="s">
        <v>199</v>
      </c>
      <c r="E11" s="57" t="s">
        <v>197</v>
      </c>
    </row>
    <row r="12" spans="1:5" ht="12.75" customHeight="1" x14ac:dyDescent="0.25">
      <c r="A12" s="69" t="s">
        <v>202</v>
      </c>
      <c r="B12" s="70">
        <v>2</v>
      </c>
      <c r="C12" s="71">
        <v>3</v>
      </c>
      <c r="D12" s="58">
        <v>4</v>
      </c>
      <c r="E12" s="58">
        <v>5</v>
      </c>
    </row>
    <row r="13" spans="1:5" ht="14.25" customHeight="1" x14ac:dyDescent="0.2">
      <c r="A13" s="72" t="s">
        <v>26</v>
      </c>
      <c r="B13" s="73" t="s">
        <v>203</v>
      </c>
      <c r="C13" s="74">
        <v>35938</v>
      </c>
      <c r="D13" s="58"/>
      <c r="E13" s="115">
        <f>C13+D13</f>
        <v>35938</v>
      </c>
    </row>
    <row r="14" spans="1:5" ht="29.25" x14ac:dyDescent="0.25">
      <c r="A14" s="8" t="s">
        <v>28</v>
      </c>
      <c r="B14" s="73" t="s">
        <v>204</v>
      </c>
      <c r="C14" s="74">
        <v>45</v>
      </c>
      <c r="D14" s="60"/>
      <c r="E14" s="115">
        <f t="shared" ref="E14:E52" si="0">C14+D14</f>
        <v>45</v>
      </c>
    </row>
    <row r="15" spans="1:5" ht="15" x14ac:dyDescent="0.25">
      <c r="A15" s="72" t="s">
        <v>19</v>
      </c>
      <c r="B15" s="73" t="s">
        <v>205</v>
      </c>
      <c r="C15" s="74">
        <f>C16+C19+C20+C21</f>
        <v>2406.46</v>
      </c>
      <c r="D15" s="60"/>
      <c r="E15" s="115">
        <f t="shared" si="0"/>
        <v>2406.46</v>
      </c>
    </row>
    <row r="16" spans="1:5" ht="15.75" customHeight="1" x14ac:dyDescent="0.25">
      <c r="A16" s="75" t="s">
        <v>60</v>
      </c>
      <c r="B16" s="76" t="s">
        <v>206</v>
      </c>
      <c r="C16" s="77">
        <f>C17+C18</f>
        <v>754.46</v>
      </c>
      <c r="D16" s="60"/>
      <c r="E16" s="114">
        <f t="shared" si="0"/>
        <v>754.46</v>
      </c>
    </row>
    <row r="17" spans="1:5" ht="15" x14ac:dyDescent="0.25">
      <c r="A17" s="78" t="s">
        <v>61</v>
      </c>
      <c r="B17" s="76" t="s">
        <v>207</v>
      </c>
      <c r="C17" s="77">
        <v>704.46</v>
      </c>
      <c r="D17" s="60"/>
      <c r="E17" s="114">
        <f t="shared" si="0"/>
        <v>704.46</v>
      </c>
    </row>
    <row r="18" spans="1:5" ht="15" x14ac:dyDescent="0.25">
      <c r="A18" s="78" t="s">
        <v>132</v>
      </c>
      <c r="B18" s="76" t="s">
        <v>208</v>
      </c>
      <c r="C18" s="77">
        <v>50</v>
      </c>
      <c r="D18" s="60"/>
      <c r="E18" s="114">
        <f t="shared" si="0"/>
        <v>50</v>
      </c>
    </row>
    <row r="19" spans="1:5" ht="15" x14ac:dyDescent="0.25">
      <c r="A19" s="75" t="s">
        <v>62</v>
      </c>
      <c r="B19" s="76" t="s">
        <v>209</v>
      </c>
      <c r="C19" s="77">
        <v>10</v>
      </c>
      <c r="D19" s="60"/>
      <c r="E19" s="114">
        <f t="shared" si="0"/>
        <v>10</v>
      </c>
    </row>
    <row r="20" spans="1:5" ht="15" x14ac:dyDescent="0.25">
      <c r="A20" s="75" t="s">
        <v>210</v>
      </c>
      <c r="B20" s="76" t="s">
        <v>211</v>
      </c>
      <c r="C20" s="77">
        <v>1502</v>
      </c>
      <c r="D20" s="60"/>
      <c r="E20" s="114">
        <f t="shared" si="0"/>
        <v>1502</v>
      </c>
    </row>
    <row r="21" spans="1:5" ht="15" x14ac:dyDescent="0.25">
      <c r="A21" s="75" t="s">
        <v>212</v>
      </c>
      <c r="B21" s="76" t="s">
        <v>213</v>
      </c>
      <c r="C21" s="77">
        <v>140</v>
      </c>
      <c r="D21" s="60"/>
      <c r="E21" s="114">
        <f t="shared" si="0"/>
        <v>140</v>
      </c>
    </row>
    <row r="22" spans="1:5" ht="15" x14ac:dyDescent="0.25">
      <c r="A22" s="72" t="s">
        <v>20</v>
      </c>
      <c r="B22" s="73" t="s">
        <v>214</v>
      </c>
      <c r="C22" s="74">
        <f>C23+C24+C25</f>
        <v>100</v>
      </c>
      <c r="D22" s="60"/>
      <c r="E22" s="115">
        <f t="shared" si="0"/>
        <v>100</v>
      </c>
    </row>
    <row r="23" spans="1:5" ht="15" x14ac:dyDescent="0.25">
      <c r="A23" s="75" t="s">
        <v>63</v>
      </c>
      <c r="B23" s="76" t="s">
        <v>215</v>
      </c>
      <c r="C23" s="77">
        <v>50</v>
      </c>
      <c r="D23" s="60"/>
      <c r="E23" s="114">
        <f t="shared" si="0"/>
        <v>50</v>
      </c>
    </row>
    <row r="24" spans="1:5" ht="15" x14ac:dyDescent="0.25">
      <c r="A24" s="75" t="s">
        <v>216</v>
      </c>
      <c r="B24" s="76" t="s">
        <v>217</v>
      </c>
      <c r="C24" s="77">
        <v>30</v>
      </c>
      <c r="D24" s="60"/>
      <c r="E24" s="114">
        <f t="shared" si="0"/>
        <v>30</v>
      </c>
    </row>
    <row r="25" spans="1:5" ht="15" x14ac:dyDescent="0.25">
      <c r="A25" s="75" t="s">
        <v>218</v>
      </c>
      <c r="B25" s="76" t="s">
        <v>219</v>
      </c>
      <c r="C25" s="77">
        <v>20</v>
      </c>
      <c r="D25" s="60"/>
      <c r="E25" s="114">
        <f t="shared" si="0"/>
        <v>20</v>
      </c>
    </row>
    <row r="26" spans="1:5" ht="15" x14ac:dyDescent="0.25">
      <c r="A26" s="72" t="s">
        <v>22</v>
      </c>
      <c r="B26" s="73" t="s">
        <v>220</v>
      </c>
      <c r="C26" s="74">
        <f>C13+C14+C15+C22</f>
        <v>38489.46</v>
      </c>
      <c r="D26" s="60"/>
      <c r="E26" s="115">
        <f t="shared" si="0"/>
        <v>38489.46</v>
      </c>
    </row>
    <row r="27" spans="1:5" ht="15" x14ac:dyDescent="0.25">
      <c r="A27" s="72" t="s">
        <v>91</v>
      </c>
      <c r="B27" s="73" t="s">
        <v>221</v>
      </c>
      <c r="C27" s="74">
        <v>1860</v>
      </c>
      <c r="D27" s="60"/>
      <c r="E27" s="115">
        <f t="shared" si="0"/>
        <v>1860</v>
      </c>
    </row>
    <row r="28" spans="1:5" ht="16.5" customHeight="1" x14ac:dyDescent="0.25">
      <c r="A28" s="78" t="s">
        <v>93</v>
      </c>
      <c r="B28" s="76" t="s">
        <v>222</v>
      </c>
      <c r="C28" s="77">
        <v>1830</v>
      </c>
      <c r="D28" s="60"/>
      <c r="E28" s="114">
        <f t="shared" si="0"/>
        <v>1830</v>
      </c>
    </row>
    <row r="29" spans="1:5" ht="15" x14ac:dyDescent="0.25">
      <c r="A29" s="72" t="s">
        <v>94</v>
      </c>
      <c r="B29" s="73" t="s">
        <v>223</v>
      </c>
      <c r="C29" s="79">
        <f>C30+C31+C32</f>
        <v>1960.8000000000002</v>
      </c>
      <c r="D29" s="60"/>
      <c r="E29" s="115">
        <f t="shared" si="0"/>
        <v>1960.8000000000002</v>
      </c>
    </row>
    <row r="30" spans="1:5" ht="30" x14ac:dyDescent="0.25">
      <c r="A30" s="78" t="s">
        <v>95</v>
      </c>
      <c r="B30" s="76" t="s">
        <v>224</v>
      </c>
      <c r="C30" s="80">
        <v>201.5</v>
      </c>
      <c r="D30" s="60"/>
      <c r="E30" s="114">
        <f t="shared" si="0"/>
        <v>201.5</v>
      </c>
    </row>
    <row r="31" spans="1:5" ht="30" x14ac:dyDescent="0.25">
      <c r="A31" s="78" t="s">
        <v>96</v>
      </c>
      <c r="B31" s="76" t="s">
        <v>225</v>
      </c>
      <c r="C31" s="81">
        <v>720.4</v>
      </c>
      <c r="D31" s="60"/>
      <c r="E31" s="114">
        <f t="shared" si="0"/>
        <v>720.4</v>
      </c>
    </row>
    <row r="32" spans="1:5" ht="15" x14ac:dyDescent="0.25">
      <c r="A32" s="78" t="s">
        <v>97</v>
      </c>
      <c r="B32" s="76" t="s">
        <v>226</v>
      </c>
      <c r="C32" s="80">
        <v>1038.9000000000001</v>
      </c>
      <c r="D32" s="60"/>
      <c r="E32" s="114">
        <f t="shared" si="0"/>
        <v>1038.9000000000001</v>
      </c>
    </row>
    <row r="33" spans="1:5" ht="29.25" x14ac:dyDescent="0.25">
      <c r="A33" s="8" t="s">
        <v>98</v>
      </c>
      <c r="B33" s="73" t="s">
        <v>227</v>
      </c>
      <c r="C33" s="74">
        <f>C34+C35+C36</f>
        <v>213</v>
      </c>
      <c r="D33" s="60"/>
      <c r="E33" s="115">
        <f t="shared" si="0"/>
        <v>213</v>
      </c>
    </row>
    <row r="34" spans="1:5" ht="15" x14ac:dyDescent="0.25">
      <c r="A34" s="75" t="s">
        <v>99</v>
      </c>
      <c r="B34" s="76" t="s">
        <v>228</v>
      </c>
      <c r="C34" s="77">
        <v>130</v>
      </c>
      <c r="D34" s="60"/>
      <c r="E34" s="114">
        <f t="shared" si="0"/>
        <v>130</v>
      </c>
    </row>
    <row r="35" spans="1:5" ht="15" x14ac:dyDescent="0.25">
      <c r="A35" s="75" t="s">
        <v>100</v>
      </c>
      <c r="B35" s="76" t="s">
        <v>229</v>
      </c>
      <c r="C35" s="77">
        <v>50</v>
      </c>
      <c r="D35" s="60"/>
      <c r="E35" s="114">
        <f t="shared" si="0"/>
        <v>50</v>
      </c>
    </row>
    <row r="36" spans="1:5" ht="15" x14ac:dyDescent="0.25">
      <c r="A36" s="75" t="s">
        <v>101</v>
      </c>
      <c r="B36" s="76" t="s">
        <v>230</v>
      </c>
      <c r="C36" s="77">
        <v>33</v>
      </c>
      <c r="D36" s="60"/>
      <c r="E36" s="114">
        <f t="shared" si="0"/>
        <v>33</v>
      </c>
    </row>
    <row r="37" spans="1:5" ht="15" x14ac:dyDescent="0.25">
      <c r="A37" s="72" t="s">
        <v>231</v>
      </c>
      <c r="B37" s="73" t="s">
        <v>232</v>
      </c>
      <c r="C37" s="74">
        <v>80</v>
      </c>
      <c r="D37" s="60"/>
      <c r="E37" s="115">
        <f t="shared" si="0"/>
        <v>80</v>
      </c>
    </row>
    <row r="38" spans="1:5" ht="29.25" x14ac:dyDescent="0.25">
      <c r="A38" s="8" t="s">
        <v>114</v>
      </c>
      <c r="B38" s="73" t="s">
        <v>233</v>
      </c>
      <c r="C38" s="74">
        <f>C39+C40</f>
        <v>155</v>
      </c>
      <c r="D38" s="60"/>
      <c r="E38" s="115">
        <f t="shared" si="0"/>
        <v>155</v>
      </c>
    </row>
    <row r="39" spans="1:5" ht="15" x14ac:dyDescent="0.25">
      <c r="A39" s="75" t="s">
        <v>234</v>
      </c>
      <c r="B39" s="76" t="s">
        <v>87</v>
      </c>
      <c r="C39" s="77">
        <v>125</v>
      </c>
      <c r="D39" s="60"/>
      <c r="E39" s="114">
        <f t="shared" si="0"/>
        <v>125</v>
      </c>
    </row>
    <row r="40" spans="1:5" ht="18" customHeight="1" x14ac:dyDescent="0.25">
      <c r="A40" s="75" t="s">
        <v>235</v>
      </c>
      <c r="B40" s="76" t="s">
        <v>236</v>
      </c>
      <c r="C40" s="77">
        <v>30</v>
      </c>
      <c r="D40" s="61"/>
      <c r="E40" s="114">
        <f t="shared" si="0"/>
        <v>30</v>
      </c>
    </row>
    <row r="41" spans="1:5" ht="28.5" x14ac:dyDescent="0.2">
      <c r="A41" s="8" t="s">
        <v>237</v>
      </c>
      <c r="B41" s="73" t="s">
        <v>238</v>
      </c>
      <c r="C41" s="79">
        <f>C26+C27+C29+C33+C37+C38</f>
        <v>42758.26</v>
      </c>
      <c r="D41" s="79">
        <f>D26+D27+D29+D33+D37+D38</f>
        <v>0</v>
      </c>
      <c r="E41" s="116">
        <f t="shared" si="0"/>
        <v>42758.26</v>
      </c>
    </row>
    <row r="42" spans="1:5" ht="30" x14ac:dyDescent="0.25">
      <c r="A42" s="75" t="s">
        <v>239</v>
      </c>
      <c r="B42" s="76" t="s">
        <v>240</v>
      </c>
      <c r="C42" s="82">
        <v>4602.5370000000003</v>
      </c>
      <c r="D42" s="92"/>
      <c r="E42" s="90">
        <f t="shared" si="0"/>
        <v>4602.5370000000003</v>
      </c>
    </row>
    <row r="43" spans="1:5" ht="15" x14ac:dyDescent="0.25">
      <c r="A43" s="75" t="s">
        <v>241</v>
      </c>
      <c r="B43" s="76" t="s">
        <v>89</v>
      </c>
      <c r="C43" s="83">
        <v>17795.5</v>
      </c>
      <c r="D43" s="60"/>
      <c r="E43" s="114">
        <f t="shared" si="0"/>
        <v>17795.5</v>
      </c>
    </row>
    <row r="44" spans="1:5" ht="32.25" customHeight="1" x14ac:dyDescent="0.25">
      <c r="A44" s="134" t="s">
        <v>242</v>
      </c>
      <c r="B44" s="84" t="s">
        <v>243</v>
      </c>
      <c r="C44" s="82">
        <v>58.5</v>
      </c>
      <c r="D44" s="60"/>
      <c r="E44" s="90">
        <f t="shared" si="0"/>
        <v>58.5</v>
      </c>
    </row>
    <row r="45" spans="1:5" ht="28.5" customHeight="1" x14ac:dyDescent="0.25">
      <c r="A45" s="134" t="s">
        <v>244</v>
      </c>
      <c r="B45" s="84" t="s">
        <v>339</v>
      </c>
      <c r="C45" s="80">
        <v>1796.9259999999999</v>
      </c>
      <c r="D45" s="65">
        <v>185.36600000000001</v>
      </c>
      <c r="E45" s="90">
        <f t="shared" si="0"/>
        <v>1982.2919999999999</v>
      </c>
    </row>
    <row r="46" spans="1:5" ht="18" customHeight="1" x14ac:dyDescent="0.25">
      <c r="A46" s="75" t="s">
        <v>245</v>
      </c>
      <c r="B46" s="76" t="s">
        <v>150</v>
      </c>
      <c r="C46" s="80">
        <v>2633.6</v>
      </c>
      <c r="D46" s="92"/>
      <c r="E46" s="114">
        <f t="shared" si="0"/>
        <v>2633.6</v>
      </c>
    </row>
    <row r="47" spans="1:5" ht="14.25" x14ac:dyDescent="0.2">
      <c r="A47" s="72" t="s">
        <v>246</v>
      </c>
      <c r="B47" s="73" t="s">
        <v>247</v>
      </c>
      <c r="C47" s="74">
        <f>C42+C43+C44+C45+C46</f>
        <v>26887.062999999998</v>
      </c>
      <c r="D47" s="94">
        <f>SUM(D42:D46)</f>
        <v>185.36600000000001</v>
      </c>
      <c r="E47" s="115">
        <f t="shared" si="0"/>
        <v>27072.429</v>
      </c>
    </row>
    <row r="48" spans="1:5" ht="42.75" x14ac:dyDescent="0.2">
      <c r="A48" s="8" t="s">
        <v>248</v>
      </c>
      <c r="B48" s="73" t="s">
        <v>249</v>
      </c>
      <c r="C48" s="79">
        <v>2881.7</v>
      </c>
      <c r="D48" s="94">
        <v>10.199999999999999</v>
      </c>
      <c r="E48" s="116">
        <f t="shared" si="0"/>
        <v>2891.8999999999996</v>
      </c>
    </row>
    <row r="49" spans="1:7" ht="15" customHeight="1" x14ac:dyDescent="0.2">
      <c r="A49" s="72" t="s">
        <v>250</v>
      </c>
      <c r="B49" s="73" t="s">
        <v>251</v>
      </c>
      <c r="C49" s="79">
        <f>C41+C47+C48</f>
        <v>72527.023000000001</v>
      </c>
      <c r="D49" s="79">
        <f>D41+D47+D48</f>
        <v>195.566</v>
      </c>
      <c r="E49" s="115">
        <f t="shared" si="0"/>
        <v>72722.589000000007</v>
      </c>
    </row>
    <row r="50" spans="1:7" ht="18.75" customHeight="1" x14ac:dyDescent="0.25">
      <c r="A50" s="72" t="s">
        <v>252</v>
      </c>
      <c r="B50" s="73" t="s">
        <v>253</v>
      </c>
      <c r="C50" s="74">
        <v>2380</v>
      </c>
      <c r="D50" s="60"/>
      <c r="E50" s="115">
        <f t="shared" si="0"/>
        <v>2380</v>
      </c>
    </row>
    <row r="51" spans="1:7" ht="18.75" customHeight="1" x14ac:dyDescent="0.25">
      <c r="A51" s="72" t="s">
        <v>254</v>
      </c>
      <c r="B51" s="73" t="s">
        <v>255</v>
      </c>
      <c r="C51" s="79">
        <v>4508.942</v>
      </c>
      <c r="D51" s="60"/>
      <c r="E51" s="115">
        <f t="shared" si="0"/>
        <v>4508.942</v>
      </c>
    </row>
    <row r="52" spans="1:7" ht="14.25" x14ac:dyDescent="0.2">
      <c r="A52" s="72"/>
      <c r="B52" s="73" t="s">
        <v>256</v>
      </c>
      <c r="C52" s="74">
        <f>C49+C50+C51</f>
        <v>79415.964999999997</v>
      </c>
      <c r="D52" s="94">
        <f>D49</f>
        <v>195.566</v>
      </c>
      <c r="E52" s="115">
        <f t="shared" si="0"/>
        <v>79611.531000000003</v>
      </c>
    </row>
    <row r="53" spans="1:7" x14ac:dyDescent="0.2">
      <c r="B53" s="2"/>
      <c r="C53" s="1"/>
    </row>
    <row r="54" spans="1:7" x14ac:dyDescent="0.2">
      <c r="B54" s="2"/>
      <c r="C54" s="1"/>
      <c r="G54" s="6"/>
    </row>
    <row r="55" spans="1:7" x14ac:dyDescent="0.2">
      <c r="B55" s="2"/>
      <c r="C55" s="1"/>
    </row>
    <row r="56" spans="1:7" x14ac:dyDescent="0.2">
      <c r="B56" s="2"/>
      <c r="C56" s="1"/>
    </row>
    <row r="57" spans="1:7" x14ac:dyDescent="0.2">
      <c r="B57" s="2"/>
      <c r="C57" s="1"/>
    </row>
    <row r="58" spans="1:7" x14ac:dyDescent="0.2">
      <c r="B58" s="2"/>
      <c r="C58" s="1"/>
    </row>
    <row r="59" spans="1:7" x14ac:dyDescent="0.2">
      <c r="B59" s="2"/>
      <c r="C59" s="1"/>
    </row>
    <row r="60" spans="1:7" x14ac:dyDescent="0.2">
      <c r="B60" s="2"/>
      <c r="C60" s="1"/>
    </row>
    <row r="61" spans="1:7" x14ac:dyDescent="0.2">
      <c r="B61" s="2"/>
      <c r="C61" s="1"/>
    </row>
    <row r="63" spans="1:7" x14ac:dyDescent="0.2">
      <c r="C63" s="1"/>
    </row>
  </sheetData>
  <mergeCells count="3">
    <mergeCell ref="C1:E1"/>
    <mergeCell ref="B8:C9"/>
    <mergeCell ref="D10:E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2"/>
  <sheetViews>
    <sheetView topLeftCell="A123" zoomScale="130" zoomScaleNormal="130" workbookViewId="0">
      <selection activeCell="M134" sqref="M134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5" x14ac:dyDescent="0.2">
      <c r="C1" s="169" t="s">
        <v>198</v>
      </c>
      <c r="D1" s="169"/>
      <c r="E1" s="169"/>
    </row>
    <row r="2" spans="1:5" ht="15" x14ac:dyDescent="0.25">
      <c r="B2" s="42" t="s">
        <v>193</v>
      </c>
      <c r="C2" s="43"/>
    </row>
    <row r="3" spans="1:5" ht="12.75" customHeight="1" x14ac:dyDescent="0.25">
      <c r="A3" s="3"/>
      <c r="B3" s="42" t="s">
        <v>195</v>
      </c>
      <c r="C3" s="43"/>
    </row>
    <row r="4" spans="1:5" ht="15" x14ac:dyDescent="0.25">
      <c r="A4" s="3"/>
      <c r="B4" s="42" t="s">
        <v>194</v>
      </c>
      <c r="C4" s="43"/>
    </row>
    <row r="5" spans="1:5" ht="15" x14ac:dyDescent="0.25">
      <c r="A5" s="3"/>
      <c r="B5" s="42" t="s">
        <v>364</v>
      </c>
      <c r="C5" s="43"/>
    </row>
    <row r="6" spans="1:5" ht="15" x14ac:dyDescent="0.25">
      <c r="A6" s="3"/>
      <c r="B6" s="42" t="s">
        <v>351</v>
      </c>
      <c r="C6" s="43"/>
    </row>
    <row r="7" spans="1:5" ht="15.75" x14ac:dyDescent="0.25">
      <c r="A7" s="3"/>
      <c r="B7" s="3"/>
      <c r="C7" s="27"/>
    </row>
    <row r="8" spans="1:5" ht="18.75" x14ac:dyDescent="0.3">
      <c r="A8" s="3"/>
      <c r="B8" s="170" t="s">
        <v>161</v>
      </c>
      <c r="C8" s="170"/>
    </row>
    <row r="9" spans="1:5" ht="18.75" x14ac:dyDescent="0.3">
      <c r="A9" s="3"/>
      <c r="B9" s="170" t="s">
        <v>6</v>
      </c>
      <c r="C9" s="170"/>
    </row>
    <row r="10" spans="1:5" x14ac:dyDescent="0.2">
      <c r="A10" s="3"/>
      <c r="B10" s="4"/>
      <c r="C10" s="4"/>
    </row>
    <row r="11" spans="1:5" ht="13.5" customHeight="1" x14ac:dyDescent="0.2">
      <c r="A11" s="3"/>
      <c r="B11" s="3"/>
      <c r="C11" s="41"/>
      <c r="E11" s="41" t="s">
        <v>162</v>
      </c>
    </row>
    <row r="12" spans="1:5" ht="45" customHeight="1" x14ac:dyDescent="0.2">
      <c r="A12" s="56" t="s">
        <v>145</v>
      </c>
      <c r="B12" s="57" t="s">
        <v>155</v>
      </c>
      <c r="C12" s="56" t="s">
        <v>196</v>
      </c>
      <c r="D12" s="57" t="s">
        <v>199</v>
      </c>
      <c r="E12" s="57" t="s">
        <v>197</v>
      </c>
    </row>
    <row r="13" spans="1:5" ht="14.25" customHeight="1" x14ac:dyDescent="0.2">
      <c r="A13" s="35">
        <v>1</v>
      </c>
      <c r="B13" s="35">
        <v>2</v>
      </c>
      <c r="C13" s="44">
        <v>3</v>
      </c>
      <c r="D13" s="58">
        <v>4</v>
      </c>
      <c r="E13" s="58">
        <v>5</v>
      </c>
    </row>
    <row r="14" spans="1:5" ht="28.5" x14ac:dyDescent="0.25">
      <c r="A14" s="10" t="s">
        <v>26</v>
      </c>
      <c r="B14" s="12" t="s">
        <v>154</v>
      </c>
      <c r="C14" s="121">
        <f>C15</f>
        <v>104.29</v>
      </c>
      <c r="D14" s="60"/>
      <c r="E14" s="122">
        <f>C14+D14</f>
        <v>104.29</v>
      </c>
    </row>
    <row r="15" spans="1:5" ht="15" x14ac:dyDescent="0.25">
      <c r="A15" s="11" t="s">
        <v>27</v>
      </c>
      <c r="B15" s="13" t="s">
        <v>116</v>
      </c>
      <c r="C15" s="45">
        <v>104.29</v>
      </c>
      <c r="D15" s="60"/>
      <c r="E15" s="119">
        <f t="shared" ref="E15:E16" si="0">C15+D15</f>
        <v>104.29</v>
      </c>
    </row>
    <row r="16" spans="1:5" ht="15.75" customHeight="1" x14ac:dyDescent="0.2">
      <c r="A16" s="14" t="s">
        <v>28</v>
      </c>
      <c r="B16" s="15" t="s">
        <v>11</v>
      </c>
      <c r="C16" s="46">
        <f>C17+C28+C42+C47+C53+C60+C65+C68+C74+C79+C83</f>
        <v>41079.243999999999</v>
      </c>
      <c r="D16" s="46">
        <f>D17+D28+D42+D47+D53+D60+D65+D68+D74+D79+D83</f>
        <v>152.21299999999999</v>
      </c>
      <c r="E16" s="122">
        <f t="shared" si="0"/>
        <v>41231.457000000002</v>
      </c>
    </row>
    <row r="17" spans="1:5" ht="14.25" x14ac:dyDescent="0.2">
      <c r="A17" s="16" t="s">
        <v>29</v>
      </c>
      <c r="B17" s="15" t="s">
        <v>178</v>
      </c>
      <c r="C17" s="46">
        <f>C18+C19+C20+C21+C22+C23+C24+C25+C26+C27</f>
        <v>4999.954999999999</v>
      </c>
      <c r="D17" s="46">
        <f t="shared" ref="D17:E17" si="1">D18+D19+D20+D21+D22+D23+D24+D25+D26+D27</f>
        <v>0</v>
      </c>
      <c r="E17" s="120">
        <f t="shared" si="1"/>
        <v>4999.954999999999</v>
      </c>
    </row>
    <row r="18" spans="1:5" ht="15" x14ac:dyDescent="0.25">
      <c r="A18" s="7" t="s">
        <v>30</v>
      </c>
      <c r="B18" s="17" t="s">
        <v>1</v>
      </c>
      <c r="C18" s="45">
        <v>327.52800000000002</v>
      </c>
      <c r="D18" s="60"/>
      <c r="E18" s="119">
        <f>C18+D18</f>
        <v>327.52800000000002</v>
      </c>
    </row>
    <row r="19" spans="1:5" ht="15" x14ac:dyDescent="0.25">
      <c r="A19" s="7" t="s">
        <v>31</v>
      </c>
      <c r="B19" s="17" t="s">
        <v>9</v>
      </c>
      <c r="C19" s="45">
        <v>207.108</v>
      </c>
      <c r="D19" s="60"/>
      <c r="E19" s="119">
        <f t="shared" ref="E19:E85" si="2">C19+D19</f>
        <v>207.108</v>
      </c>
    </row>
    <row r="20" spans="1:5" ht="15" x14ac:dyDescent="0.25">
      <c r="A20" s="7" t="s">
        <v>32</v>
      </c>
      <c r="B20" s="17" t="s">
        <v>2</v>
      </c>
      <c r="C20" s="45">
        <v>3465.4780000000001</v>
      </c>
      <c r="D20" s="60"/>
      <c r="E20" s="119">
        <f t="shared" si="2"/>
        <v>3465.4780000000001</v>
      </c>
    </row>
    <row r="21" spans="1:5" ht="15" x14ac:dyDescent="0.25">
      <c r="A21" s="7" t="s">
        <v>33</v>
      </c>
      <c r="B21" s="18" t="s">
        <v>12</v>
      </c>
      <c r="C21" s="45">
        <v>20</v>
      </c>
      <c r="D21" s="60"/>
      <c r="E21" s="119">
        <f t="shared" si="2"/>
        <v>20</v>
      </c>
    </row>
    <row r="22" spans="1:5" ht="15" x14ac:dyDescent="0.25">
      <c r="A22" s="7" t="s">
        <v>34</v>
      </c>
      <c r="B22" s="18" t="s">
        <v>10</v>
      </c>
      <c r="C22" s="45">
        <v>24</v>
      </c>
      <c r="D22" s="60"/>
      <c r="E22" s="119">
        <f t="shared" si="2"/>
        <v>24</v>
      </c>
    </row>
    <row r="23" spans="1:5" ht="15" x14ac:dyDescent="0.25">
      <c r="A23" s="7" t="s">
        <v>35</v>
      </c>
      <c r="B23" s="17" t="s">
        <v>163</v>
      </c>
      <c r="C23" s="45">
        <v>102</v>
      </c>
      <c r="D23" s="92"/>
      <c r="E23" s="119">
        <f t="shared" si="2"/>
        <v>102</v>
      </c>
    </row>
    <row r="24" spans="1:5" ht="15" x14ac:dyDescent="0.25">
      <c r="A24" s="7" t="s">
        <v>36</v>
      </c>
      <c r="B24" s="17" t="s">
        <v>3</v>
      </c>
      <c r="C24" s="45">
        <v>566.9</v>
      </c>
      <c r="D24" s="92"/>
      <c r="E24" s="119">
        <f t="shared" si="2"/>
        <v>566.9</v>
      </c>
    </row>
    <row r="25" spans="1:5" ht="15" x14ac:dyDescent="0.25">
      <c r="A25" s="7" t="s">
        <v>37</v>
      </c>
      <c r="B25" s="18" t="s">
        <v>5</v>
      </c>
      <c r="C25" s="47">
        <v>223.14099999999999</v>
      </c>
      <c r="D25" s="92"/>
      <c r="E25" s="119">
        <f t="shared" si="2"/>
        <v>223.14099999999999</v>
      </c>
    </row>
    <row r="26" spans="1:5" ht="15" x14ac:dyDescent="0.25">
      <c r="A26" s="7" t="s">
        <v>38</v>
      </c>
      <c r="B26" s="18" t="s">
        <v>124</v>
      </c>
      <c r="C26" s="47">
        <v>17.100000000000001</v>
      </c>
      <c r="D26" s="60"/>
      <c r="E26" s="119">
        <f t="shared" si="2"/>
        <v>17.100000000000001</v>
      </c>
    </row>
    <row r="27" spans="1:5" ht="15" x14ac:dyDescent="0.25">
      <c r="A27" s="7" t="s">
        <v>123</v>
      </c>
      <c r="B27" s="18" t="s">
        <v>126</v>
      </c>
      <c r="C27" s="64">
        <v>46.7</v>
      </c>
      <c r="D27" s="113"/>
      <c r="E27" s="119">
        <f t="shared" si="2"/>
        <v>46.7</v>
      </c>
    </row>
    <row r="28" spans="1:5" ht="16.5" customHeight="1" x14ac:dyDescent="0.2">
      <c r="A28" s="16" t="s">
        <v>39</v>
      </c>
      <c r="B28" s="126" t="s">
        <v>179</v>
      </c>
      <c r="C28" s="123">
        <f>C29+C39+C40+C41</f>
        <v>4466.2569999999996</v>
      </c>
      <c r="D28" s="123">
        <f>D29+D39+D40+D41</f>
        <v>0</v>
      </c>
      <c r="E28" s="122">
        <f t="shared" si="2"/>
        <v>4466.2569999999996</v>
      </c>
    </row>
    <row r="29" spans="1:5" ht="15" x14ac:dyDescent="0.25">
      <c r="A29" s="7" t="s">
        <v>40</v>
      </c>
      <c r="B29" s="18" t="s">
        <v>67</v>
      </c>
      <c r="C29" s="47">
        <f>C30+C31+C32+C33+C34+C35+C36+C37+C38</f>
        <v>2906.81</v>
      </c>
      <c r="D29" s="65"/>
      <c r="E29" s="119">
        <f t="shared" si="2"/>
        <v>2906.81</v>
      </c>
    </row>
    <row r="30" spans="1:5" ht="15" x14ac:dyDescent="0.25">
      <c r="A30" s="7"/>
      <c r="B30" s="19" t="s">
        <v>72</v>
      </c>
      <c r="C30" s="47">
        <v>265.53399999999999</v>
      </c>
      <c r="D30" s="60"/>
      <c r="E30" s="119">
        <f t="shared" si="2"/>
        <v>265.53399999999999</v>
      </c>
    </row>
    <row r="31" spans="1:5" ht="15" x14ac:dyDescent="0.25">
      <c r="A31" s="7"/>
      <c r="B31" s="18" t="s">
        <v>13</v>
      </c>
      <c r="C31" s="47">
        <v>144.28800000000001</v>
      </c>
      <c r="D31" s="60"/>
      <c r="E31" s="119">
        <f t="shared" si="2"/>
        <v>144.28800000000001</v>
      </c>
    </row>
    <row r="32" spans="1:5" ht="15" x14ac:dyDescent="0.25">
      <c r="A32" s="7"/>
      <c r="B32" s="18" t="s">
        <v>14</v>
      </c>
      <c r="C32" s="47">
        <v>138.828</v>
      </c>
      <c r="D32" s="60"/>
      <c r="E32" s="119">
        <f t="shared" si="2"/>
        <v>138.828</v>
      </c>
    </row>
    <row r="33" spans="1:5" ht="15" x14ac:dyDescent="0.25">
      <c r="A33" s="7"/>
      <c r="B33" s="18" t="s">
        <v>15</v>
      </c>
      <c r="C33" s="47">
        <v>196.03</v>
      </c>
      <c r="D33" s="60"/>
      <c r="E33" s="119">
        <f t="shared" si="2"/>
        <v>196.03</v>
      </c>
    </row>
    <row r="34" spans="1:5" ht="15" x14ac:dyDescent="0.25">
      <c r="A34" s="7"/>
      <c r="B34" s="18" t="s">
        <v>16</v>
      </c>
      <c r="C34" s="47">
        <v>139.32400000000001</v>
      </c>
      <c r="D34" s="65"/>
      <c r="E34" s="119">
        <f t="shared" si="2"/>
        <v>139.32400000000001</v>
      </c>
    </row>
    <row r="35" spans="1:5" ht="15" x14ac:dyDescent="0.25">
      <c r="A35" s="7"/>
      <c r="B35" s="18" t="s">
        <v>73</v>
      </c>
      <c r="C35" s="47">
        <v>181.65799999999999</v>
      </c>
      <c r="D35" s="60"/>
      <c r="E35" s="119">
        <f t="shared" si="2"/>
        <v>181.65799999999999</v>
      </c>
    </row>
    <row r="36" spans="1:5" ht="15" x14ac:dyDescent="0.25">
      <c r="A36" s="7"/>
      <c r="B36" s="18" t="s">
        <v>17</v>
      </c>
      <c r="C36" s="47">
        <v>253.934</v>
      </c>
      <c r="D36" s="60"/>
      <c r="E36" s="119">
        <f t="shared" si="2"/>
        <v>253.934</v>
      </c>
    </row>
    <row r="37" spans="1:5" ht="15" x14ac:dyDescent="0.25">
      <c r="A37" s="7"/>
      <c r="B37" s="18" t="s">
        <v>142</v>
      </c>
      <c r="C37" s="47">
        <v>1452.0740000000001</v>
      </c>
      <c r="D37" s="60"/>
      <c r="E37" s="119">
        <f t="shared" si="2"/>
        <v>1452.0740000000001</v>
      </c>
    </row>
    <row r="38" spans="1:5" ht="15" x14ac:dyDescent="0.25">
      <c r="A38" s="7"/>
      <c r="B38" s="18" t="s">
        <v>68</v>
      </c>
      <c r="C38" s="47">
        <v>135.13999999999999</v>
      </c>
      <c r="D38" s="60"/>
      <c r="E38" s="119">
        <f t="shared" si="2"/>
        <v>135.13999999999999</v>
      </c>
    </row>
    <row r="39" spans="1:5" ht="15" x14ac:dyDescent="0.25">
      <c r="A39" s="7" t="s">
        <v>41</v>
      </c>
      <c r="B39" s="18" t="s">
        <v>3</v>
      </c>
      <c r="C39" s="47">
        <v>978</v>
      </c>
      <c r="D39" s="60"/>
      <c r="E39" s="119">
        <f t="shared" si="2"/>
        <v>978</v>
      </c>
    </row>
    <row r="40" spans="1:5" ht="27.75" customHeight="1" x14ac:dyDescent="0.25">
      <c r="A40" s="30" t="s">
        <v>120</v>
      </c>
      <c r="B40" s="31" t="s">
        <v>125</v>
      </c>
      <c r="C40" s="47">
        <v>93</v>
      </c>
      <c r="D40" s="61"/>
      <c r="E40" s="119">
        <f t="shared" si="2"/>
        <v>93</v>
      </c>
    </row>
    <row r="41" spans="1:5" ht="15" x14ac:dyDescent="0.25">
      <c r="A41" s="32" t="s">
        <v>78</v>
      </c>
      <c r="B41" s="18" t="s">
        <v>126</v>
      </c>
      <c r="C41" s="47">
        <v>488.447</v>
      </c>
      <c r="D41" s="113"/>
      <c r="E41" s="119">
        <f t="shared" si="2"/>
        <v>488.447</v>
      </c>
    </row>
    <row r="42" spans="1:5" ht="15" x14ac:dyDescent="0.25">
      <c r="A42" s="16" t="s">
        <v>42</v>
      </c>
      <c r="B42" s="15" t="s">
        <v>180</v>
      </c>
      <c r="C42" s="48">
        <f>C44+C43+C45+C46</f>
        <v>1419.7920000000001</v>
      </c>
      <c r="D42" s="60"/>
      <c r="E42" s="122">
        <f t="shared" si="2"/>
        <v>1419.7920000000001</v>
      </c>
    </row>
    <row r="43" spans="1:5" ht="15" x14ac:dyDescent="0.25">
      <c r="A43" s="7" t="s">
        <v>18</v>
      </c>
      <c r="B43" s="18" t="s">
        <v>3</v>
      </c>
      <c r="C43" s="45">
        <v>162.09200000000001</v>
      </c>
      <c r="D43" s="60"/>
      <c r="E43" s="119">
        <f t="shared" si="2"/>
        <v>162.09200000000001</v>
      </c>
    </row>
    <row r="44" spans="1:5" ht="19.5" customHeight="1" x14ac:dyDescent="0.25">
      <c r="A44" s="7" t="s">
        <v>23</v>
      </c>
      <c r="B44" s="17" t="s">
        <v>5</v>
      </c>
      <c r="C44" s="45">
        <v>422.7</v>
      </c>
      <c r="D44" s="60"/>
      <c r="E44" s="119">
        <f t="shared" si="2"/>
        <v>422.7</v>
      </c>
    </row>
    <row r="45" spans="1:5" ht="45" customHeight="1" x14ac:dyDescent="0.25">
      <c r="A45" s="7" t="s">
        <v>146</v>
      </c>
      <c r="B45" s="19" t="s">
        <v>164</v>
      </c>
      <c r="C45" s="45">
        <v>725.2</v>
      </c>
      <c r="D45" s="60"/>
      <c r="E45" s="119">
        <f t="shared" si="2"/>
        <v>725.2</v>
      </c>
    </row>
    <row r="46" spans="1:5" ht="30" customHeight="1" x14ac:dyDescent="0.25">
      <c r="A46" s="7" t="s">
        <v>152</v>
      </c>
      <c r="B46" s="19" t="s">
        <v>117</v>
      </c>
      <c r="C46" s="45">
        <v>109.8</v>
      </c>
      <c r="D46" s="60"/>
      <c r="E46" s="119">
        <f t="shared" si="2"/>
        <v>109.8</v>
      </c>
    </row>
    <row r="47" spans="1:5" ht="14.25" x14ac:dyDescent="0.2">
      <c r="A47" s="21" t="s">
        <v>43</v>
      </c>
      <c r="B47" s="125" t="s">
        <v>181</v>
      </c>
      <c r="C47" s="49">
        <f>C48+C49+C50+C51+C52</f>
        <v>6297.4139999999998</v>
      </c>
      <c r="D47" s="49">
        <f t="shared" ref="D47:E47" si="3">D48+D49+D50+D51+D52</f>
        <v>207.6</v>
      </c>
      <c r="E47" s="49">
        <f t="shared" si="3"/>
        <v>6505.0139999999992</v>
      </c>
    </row>
    <row r="48" spans="1:5" ht="15" x14ac:dyDescent="0.25">
      <c r="A48" s="20" t="s">
        <v>44</v>
      </c>
      <c r="B48" s="31" t="s">
        <v>3</v>
      </c>
      <c r="C48" s="47">
        <v>3569.0340000000001</v>
      </c>
      <c r="D48" s="60"/>
      <c r="E48" s="119">
        <f t="shared" si="2"/>
        <v>3569.0340000000001</v>
      </c>
    </row>
    <row r="49" spans="1:5" ht="15" customHeight="1" x14ac:dyDescent="0.25">
      <c r="A49" s="20" t="s">
        <v>121</v>
      </c>
      <c r="B49" s="18" t="s">
        <v>168</v>
      </c>
      <c r="C49" s="47">
        <v>1166</v>
      </c>
      <c r="D49" s="60"/>
      <c r="E49" s="119">
        <f t="shared" si="2"/>
        <v>1166</v>
      </c>
    </row>
    <row r="50" spans="1:5" ht="30" customHeight="1" x14ac:dyDescent="0.25">
      <c r="A50" s="30" t="s">
        <v>24</v>
      </c>
      <c r="B50" s="19" t="s">
        <v>117</v>
      </c>
      <c r="C50" s="64">
        <v>744.38</v>
      </c>
      <c r="D50" s="92">
        <v>177.6</v>
      </c>
      <c r="E50" s="119">
        <f t="shared" si="2"/>
        <v>921.98</v>
      </c>
    </row>
    <row r="51" spans="1:5" ht="30" customHeight="1" x14ac:dyDescent="0.25">
      <c r="A51" s="30" t="s">
        <v>77</v>
      </c>
      <c r="B51" s="18" t="s">
        <v>166</v>
      </c>
      <c r="C51" s="64">
        <v>344</v>
      </c>
      <c r="D51" s="60"/>
      <c r="E51" s="119">
        <f t="shared" si="2"/>
        <v>344</v>
      </c>
    </row>
    <row r="52" spans="1:5" ht="15" x14ac:dyDescent="0.25">
      <c r="A52" s="29" t="s">
        <v>66</v>
      </c>
      <c r="B52" s="18" t="s">
        <v>126</v>
      </c>
      <c r="C52" s="47">
        <v>474</v>
      </c>
      <c r="D52" s="92">
        <v>30</v>
      </c>
      <c r="E52" s="119">
        <f t="shared" si="2"/>
        <v>504</v>
      </c>
    </row>
    <row r="53" spans="1:5" ht="14.25" x14ac:dyDescent="0.2">
      <c r="A53" s="127" t="s">
        <v>45</v>
      </c>
      <c r="B53" s="124" t="s">
        <v>182</v>
      </c>
      <c r="C53" s="50">
        <f>C54+C55+C56+C57+C58+C59</f>
        <v>10436.934000000001</v>
      </c>
      <c r="D53" s="50">
        <f>D54+D55+D56+D57+D58+D59</f>
        <v>-283.5</v>
      </c>
      <c r="E53" s="122">
        <f t="shared" si="2"/>
        <v>10153.434000000001</v>
      </c>
    </row>
    <row r="54" spans="1:5" ht="15" x14ac:dyDescent="0.25">
      <c r="A54" s="20" t="s">
        <v>46</v>
      </c>
      <c r="B54" s="31" t="s">
        <v>3</v>
      </c>
      <c r="C54" s="47">
        <v>4727.6000000000004</v>
      </c>
      <c r="D54" s="60"/>
      <c r="E54" s="119">
        <f t="shared" si="2"/>
        <v>4727.6000000000004</v>
      </c>
    </row>
    <row r="55" spans="1:5" ht="30" customHeight="1" x14ac:dyDescent="0.25">
      <c r="A55" s="20" t="s">
        <v>84</v>
      </c>
      <c r="B55" s="18" t="s">
        <v>71</v>
      </c>
      <c r="C55" s="64">
        <v>125</v>
      </c>
      <c r="D55" s="60"/>
      <c r="E55" s="119">
        <f t="shared" si="2"/>
        <v>125</v>
      </c>
    </row>
    <row r="56" spans="1:5" ht="15" x14ac:dyDescent="0.25">
      <c r="A56" s="20" t="s">
        <v>85</v>
      </c>
      <c r="B56" s="19" t="s">
        <v>8</v>
      </c>
      <c r="C56" s="64">
        <v>209</v>
      </c>
      <c r="D56" s="60"/>
      <c r="E56" s="119">
        <f t="shared" si="2"/>
        <v>209</v>
      </c>
    </row>
    <row r="57" spans="1:5" ht="30" x14ac:dyDescent="0.25">
      <c r="A57" s="7" t="s">
        <v>86</v>
      </c>
      <c r="B57" s="18" t="s">
        <v>165</v>
      </c>
      <c r="C57" s="64">
        <v>1214</v>
      </c>
      <c r="D57" s="60"/>
      <c r="E57" s="119">
        <f t="shared" si="2"/>
        <v>1214</v>
      </c>
    </row>
    <row r="58" spans="1:5" ht="15" x14ac:dyDescent="0.25">
      <c r="A58" s="20" t="s">
        <v>76</v>
      </c>
      <c r="B58" s="18" t="s">
        <v>150</v>
      </c>
      <c r="C58" s="64">
        <v>2633.6</v>
      </c>
      <c r="D58" s="92"/>
      <c r="E58" s="119">
        <f t="shared" si="2"/>
        <v>2633.6</v>
      </c>
    </row>
    <row r="59" spans="1:5" ht="17.25" customHeight="1" x14ac:dyDescent="0.25">
      <c r="A59" s="20" t="s">
        <v>127</v>
      </c>
      <c r="B59" s="18" t="s">
        <v>169</v>
      </c>
      <c r="C59" s="47">
        <v>1527.7339999999999</v>
      </c>
      <c r="D59" s="92">
        <v>-283.5</v>
      </c>
      <c r="E59" s="119">
        <f t="shared" si="2"/>
        <v>1244.2339999999999</v>
      </c>
    </row>
    <row r="60" spans="1:5" ht="15" customHeight="1" x14ac:dyDescent="0.2">
      <c r="A60" s="23" t="s">
        <v>47</v>
      </c>
      <c r="B60" s="126" t="s">
        <v>183</v>
      </c>
      <c r="C60" s="48">
        <f>C61+C63+C64</f>
        <v>278.11799999999999</v>
      </c>
      <c r="D60" s="48">
        <f>D61+D63+D64</f>
        <v>0</v>
      </c>
      <c r="E60" s="122">
        <f t="shared" si="2"/>
        <v>278.11799999999999</v>
      </c>
    </row>
    <row r="61" spans="1:5" ht="15" x14ac:dyDescent="0.25">
      <c r="A61" s="7" t="s">
        <v>48</v>
      </c>
      <c r="B61" s="19" t="s">
        <v>8</v>
      </c>
      <c r="C61" s="64">
        <v>44</v>
      </c>
      <c r="D61" s="60"/>
      <c r="E61" s="119">
        <f t="shared" si="2"/>
        <v>44</v>
      </c>
    </row>
    <row r="62" spans="1:5" ht="15" x14ac:dyDescent="0.25">
      <c r="A62" s="22"/>
      <c r="B62" s="19" t="s">
        <v>156</v>
      </c>
      <c r="C62" s="47">
        <v>44</v>
      </c>
      <c r="D62" s="60"/>
      <c r="E62" s="119">
        <f t="shared" si="2"/>
        <v>44</v>
      </c>
    </row>
    <row r="63" spans="1:5" ht="15" x14ac:dyDescent="0.25">
      <c r="A63" s="7" t="s">
        <v>49</v>
      </c>
      <c r="B63" s="31" t="s">
        <v>3</v>
      </c>
      <c r="C63" s="45">
        <v>217.43</v>
      </c>
      <c r="D63" s="60"/>
      <c r="E63" s="119">
        <f t="shared" si="2"/>
        <v>217.43</v>
      </c>
    </row>
    <row r="64" spans="1:5" ht="30" x14ac:dyDescent="0.25">
      <c r="A64" s="7" t="s">
        <v>128</v>
      </c>
      <c r="B64" s="18" t="s">
        <v>130</v>
      </c>
      <c r="C64" s="110">
        <v>16.687999999999999</v>
      </c>
      <c r="D64" s="65"/>
      <c r="E64" s="119">
        <f t="shared" si="2"/>
        <v>16.687999999999999</v>
      </c>
    </row>
    <row r="65" spans="1:8" ht="14.25" x14ac:dyDescent="0.2">
      <c r="A65" s="23" t="s">
        <v>50</v>
      </c>
      <c r="B65" s="126" t="s">
        <v>184</v>
      </c>
      <c r="C65" s="48">
        <f>C66+C67</f>
        <v>386.27</v>
      </c>
      <c r="D65" s="48">
        <f t="shared" ref="D65:E65" si="4">D66+D67</f>
        <v>21</v>
      </c>
      <c r="E65" s="48">
        <f t="shared" si="4"/>
        <v>407.27</v>
      </c>
    </row>
    <row r="66" spans="1:8" ht="15" x14ac:dyDescent="0.25">
      <c r="A66" s="7" t="s">
        <v>51</v>
      </c>
      <c r="B66" s="18" t="s">
        <v>3</v>
      </c>
      <c r="C66" s="47">
        <v>386.27</v>
      </c>
      <c r="D66" s="92"/>
      <c r="E66" s="119">
        <f t="shared" si="2"/>
        <v>386.27</v>
      </c>
    </row>
    <row r="67" spans="1:8" ht="15" x14ac:dyDescent="0.25">
      <c r="A67" s="7" t="s">
        <v>354</v>
      </c>
      <c r="B67" s="18" t="s">
        <v>352</v>
      </c>
      <c r="C67" s="47"/>
      <c r="D67" s="132">
        <v>21</v>
      </c>
      <c r="E67" s="119">
        <f t="shared" si="2"/>
        <v>21</v>
      </c>
    </row>
    <row r="68" spans="1:8" ht="16.5" customHeight="1" x14ac:dyDescent="0.2">
      <c r="A68" s="72" t="s">
        <v>52</v>
      </c>
      <c r="B68" s="102" t="s">
        <v>185</v>
      </c>
      <c r="C68" s="111">
        <f>C69+C70+C71+C72+C73</f>
        <v>5587.8270000000002</v>
      </c>
      <c r="D68" s="111">
        <f t="shared" ref="D68:E68" si="5">D69+D70+D71+D72+D73</f>
        <v>190</v>
      </c>
      <c r="E68" s="111">
        <f t="shared" si="5"/>
        <v>5777.8270000000002</v>
      </c>
    </row>
    <row r="69" spans="1:8" ht="15" x14ac:dyDescent="0.25">
      <c r="A69" s="7" t="s">
        <v>53</v>
      </c>
      <c r="B69" s="18" t="s">
        <v>3</v>
      </c>
      <c r="C69" s="47">
        <v>1192.7</v>
      </c>
      <c r="D69" s="60"/>
      <c r="E69" s="119">
        <f t="shared" si="2"/>
        <v>1192.7</v>
      </c>
    </row>
    <row r="70" spans="1:8" ht="30" customHeight="1" x14ac:dyDescent="0.25">
      <c r="A70" s="9" t="s">
        <v>54</v>
      </c>
      <c r="B70" s="18" t="s">
        <v>144</v>
      </c>
      <c r="C70" s="110">
        <v>2770.0920000000001</v>
      </c>
      <c r="D70" s="60"/>
      <c r="E70" s="119">
        <f t="shared" si="2"/>
        <v>2770.0920000000001</v>
      </c>
    </row>
    <row r="71" spans="1:8" ht="30" customHeight="1" x14ac:dyDescent="0.25">
      <c r="A71" s="38" t="s">
        <v>153</v>
      </c>
      <c r="B71" s="36" t="s">
        <v>117</v>
      </c>
      <c r="C71" s="110">
        <v>282.03500000000003</v>
      </c>
      <c r="D71" s="60"/>
      <c r="E71" s="119">
        <f t="shared" si="2"/>
        <v>282.03500000000003</v>
      </c>
    </row>
    <row r="72" spans="1:8" ht="16.5" customHeight="1" x14ac:dyDescent="0.25">
      <c r="A72" s="30" t="s">
        <v>122</v>
      </c>
      <c r="B72" s="19" t="s">
        <v>70</v>
      </c>
      <c r="C72" s="64">
        <v>1343</v>
      </c>
      <c r="D72" s="92"/>
      <c r="E72" s="119">
        <f t="shared" si="2"/>
        <v>1343</v>
      </c>
    </row>
    <row r="73" spans="1:8" ht="16.5" customHeight="1" x14ac:dyDescent="0.25">
      <c r="A73" s="30" t="s">
        <v>353</v>
      </c>
      <c r="B73" s="18" t="s">
        <v>352</v>
      </c>
      <c r="C73" s="64"/>
      <c r="D73" s="132">
        <v>190</v>
      </c>
      <c r="E73" s="119">
        <f t="shared" si="2"/>
        <v>190</v>
      </c>
    </row>
    <row r="74" spans="1:8" ht="20.100000000000001" customHeight="1" x14ac:dyDescent="0.2">
      <c r="A74" s="93" t="s">
        <v>55</v>
      </c>
      <c r="B74" s="102" t="s">
        <v>186</v>
      </c>
      <c r="C74" s="111">
        <f>C75+C76+C77+C78</f>
        <v>6363.5610000000006</v>
      </c>
      <c r="D74" s="111">
        <f>D75+D76+D77+D78</f>
        <v>17.113</v>
      </c>
      <c r="E74" s="122">
        <f t="shared" si="2"/>
        <v>6380.6740000000009</v>
      </c>
    </row>
    <row r="75" spans="1:8" ht="15" x14ac:dyDescent="0.25">
      <c r="A75" s="7" t="s">
        <v>56</v>
      </c>
      <c r="B75" s="17" t="s">
        <v>3</v>
      </c>
      <c r="C75" s="45">
        <v>3374.3</v>
      </c>
      <c r="D75" s="60"/>
      <c r="E75" s="119">
        <f t="shared" si="2"/>
        <v>3374.3</v>
      </c>
    </row>
    <row r="76" spans="1:8" ht="15" x14ac:dyDescent="0.25">
      <c r="A76" s="7" t="s">
        <v>57</v>
      </c>
      <c r="B76" s="17" t="s">
        <v>5</v>
      </c>
      <c r="C76" s="45">
        <v>2308.9</v>
      </c>
      <c r="D76" s="60"/>
      <c r="E76" s="119">
        <f t="shared" si="2"/>
        <v>2308.9</v>
      </c>
    </row>
    <row r="77" spans="1:8" ht="15" x14ac:dyDescent="0.25">
      <c r="A77" s="7" t="s">
        <v>129</v>
      </c>
      <c r="B77" s="18" t="s">
        <v>90</v>
      </c>
      <c r="C77" s="45">
        <v>382</v>
      </c>
      <c r="D77" s="92">
        <v>10.199999999999999</v>
      </c>
      <c r="E77" s="119">
        <f t="shared" si="2"/>
        <v>392.2</v>
      </c>
    </row>
    <row r="78" spans="1:8" ht="30" customHeight="1" x14ac:dyDescent="0.25">
      <c r="A78" s="37" t="s">
        <v>147</v>
      </c>
      <c r="B78" s="36" t="s">
        <v>117</v>
      </c>
      <c r="C78" s="59">
        <v>298.36099999999999</v>
      </c>
      <c r="D78" s="65">
        <v>6.9130000000000003</v>
      </c>
      <c r="E78" s="119">
        <f t="shared" si="2"/>
        <v>305.274</v>
      </c>
      <c r="F78" s="63"/>
      <c r="H78" s="63"/>
    </row>
    <row r="79" spans="1:8" ht="15" x14ac:dyDescent="0.25">
      <c r="A79" s="8" t="s">
        <v>58</v>
      </c>
      <c r="B79" s="128" t="s">
        <v>187</v>
      </c>
      <c r="C79" s="48">
        <f>C80+C82</f>
        <v>568</v>
      </c>
      <c r="D79" s="60"/>
      <c r="E79" s="122">
        <f>C79+D79</f>
        <v>568</v>
      </c>
    </row>
    <row r="80" spans="1:8" ht="15" x14ac:dyDescent="0.25">
      <c r="A80" s="9" t="s">
        <v>59</v>
      </c>
      <c r="B80" s="17" t="s">
        <v>3</v>
      </c>
      <c r="C80" s="47">
        <v>553</v>
      </c>
      <c r="D80" s="60"/>
      <c r="E80" s="119">
        <f t="shared" si="2"/>
        <v>553</v>
      </c>
    </row>
    <row r="81" spans="1:5" ht="15" x14ac:dyDescent="0.25">
      <c r="A81" s="9"/>
      <c r="B81" s="17" t="s">
        <v>157</v>
      </c>
      <c r="C81" s="47">
        <v>190</v>
      </c>
      <c r="D81" s="60"/>
      <c r="E81" s="119">
        <f t="shared" si="2"/>
        <v>190</v>
      </c>
    </row>
    <row r="82" spans="1:5" ht="15" x14ac:dyDescent="0.25">
      <c r="A82" s="9" t="s">
        <v>346</v>
      </c>
      <c r="B82" s="18" t="s">
        <v>347</v>
      </c>
      <c r="C82" s="47">
        <v>15</v>
      </c>
      <c r="D82" s="60"/>
      <c r="E82" s="119">
        <v>15</v>
      </c>
    </row>
    <row r="83" spans="1:5" ht="15" x14ac:dyDescent="0.25">
      <c r="A83" s="8" t="s">
        <v>170</v>
      </c>
      <c r="B83" s="128" t="s">
        <v>188</v>
      </c>
      <c r="C83" s="48">
        <f>C84+C85+C86+C87</f>
        <v>275.11599999999999</v>
      </c>
      <c r="D83" s="60"/>
      <c r="E83" s="122">
        <f t="shared" si="2"/>
        <v>275.11599999999999</v>
      </c>
    </row>
    <row r="84" spans="1:5" ht="17.25" customHeight="1" x14ac:dyDescent="0.25">
      <c r="A84" s="9" t="s">
        <v>171</v>
      </c>
      <c r="B84" s="17" t="s">
        <v>3</v>
      </c>
      <c r="C84" s="45">
        <v>52</v>
      </c>
      <c r="D84" s="60"/>
      <c r="E84" s="119">
        <f t="shared" si="2"/>
        <v>52</v>
      </c>
    </row>
    <row r="85" spans="1:5" ht="15" x14ac:dyDescent="0.25">
      <c r="A85" s="9" t="s">
        <v>172</v>
      </c>
      <c r="B85" s="17" t="s">
        <v>4</v>
      </c>
      <c r="C85" s="45">
        <v>95.415999999999997</v>
      </c>
      <c r="D85" s="60"/>
      <c r="E85" s="119">
        <f t="shared" si="2"/>
        <v>95.415999999999997</v>
      </c>
    </row>
    <row r="86" spans="1:5" ht="15" x14ac:dyDescent="0.25">
      <c r="A86" s="9" t="s">
        <v>173</v>
      </c>
      <c r="B86" s="18" t="s">
        <v>131</v>
      </c>
      <c r="C86" s="45">
        <v>126.7</v>
      </c>
      <c r="D86" s="60"/>
      <c r="E86" s="119">
        <f t="shared" ref="E86:E136" si="6">C86+D86</f>
        <v>126.7</v>
      </c>
    </row>
    <row r="87" spans="1:5" ht="15" x14ac:dyDescent="0.25">
      <c r="A87" s="9" t="s">
        <v>174</v>
      </c>
      <c r="B87" s="17" t="s">
        <v>134</v>
      </c>
      <c r="C87" s="45">
        <v>1</v>
      </c>
      <c r="D87" s="60"/>
      <c r="E87" s="119">
        <f t="shared" si="6"/>
        <v>1</v>
      </c>
    </row>
    <row r="88" spans="1:5" ht="28.5" x14ac:dyDescent="0.25">
      <c r="A88" s="23" t="s">
        <v>19</v>
      </c>
      <c r="B88" s="24" t="s">
        <v>159</v>
      </c>
      <c r="C88" s="123">
        <f>C89+C92</f>
        <v>2122.9319999999998</v>
      </c>
      <c r="D88" s="60"/>
      <c r="E88" s="122">
        <f t="shared" si="6"/>
        <v>2122.9319999999998</v>
      </c>
    </row>
    <row r="89" spans="1:5" ht="15" x14ac:dyDescent="0.25">
      <c r="A89" s="23" t="s">
        <v>60</v>
      </c>
      <c r="B89" s="15" t="s">
        <v>189</v>
      </c>
      <c r="C89" s="48">
        <f>C90+C91</f>
        <v>1797.7429999999999</v>
      </c>
      <c r="D89" s="60"/>
      <c r="E89" s="119">
        <f t="shared" si="6"/>
        <v>1797.7429999999999</v>
      </c>
    </row>
    <row r="90" spans="1:5" ht="30" x14ac:dyDescent="0.25">
      <c r="A90" s="7" t="s">
        <v>61</v>
      </c>
      <c r="B90" s="18" t="s">
        <v>175</v>
      </c>
      <c r="C90" s="47">
        <v>343.9</v>
      </c>
      <c r="D90" s="60"/>
      <c r="E90" s="119">
        <f t="shared" si="6"/>
        <v>343.9</v>
      </c>
    </row>
    <row r="91" spans="1:5" ht="30" customHeight="1" x14ac:dyDescent="0.25">
      <c r="A91" s="7" t="s">
        <v>132</v>
      </c>
      <c r="B91" s="18" t="s">
        <v>148</v>
      </c>
      <c r="C91" s="47">
        <v>1453.8430000000001</v>
      </c>
      <c r="D91" s="60"/>
      <c r="E91" s="119">
        <f t="shared" si="6"/>
        <v>1453.8430000000001</v>
      </c>
    </row>
    <row r="92" spans="1:5" ht="15" x14ac:dyDescent="0.25">
      <c r="A92" s="23" t="s">
        <v>62</v>
      </c>
      <c r="B92" s="24" t="s">
        <v>185</v>
      </c>
      <c r="C92" s="51">
        <f>C93</f>
        <v>325.18900000000002</v>
      </c>
      <c r="D92" s="60"/>
      <c r="E92" s="122">
        <f t="shared" si="6"/>
        <v>325.18900000000002</v>
      </c>
    </row>
    <row r="93" spans="1:5" ht="20.25" customHeight="1" x14ac:dyDescent="0.25">
      <c r="A93" s="7" t="s">
        <v>79</v>
      </c>
      <c r="B93" s="18" t="s">
        <v>88</v>
      </c>
      <c r="C93" s="129">
        <v>325.18900000000002</v>
      </c>
      <c r="D93" s="60"/>
      <c r="E93" s="119">
        <f t="shared" si="6"/>
        <v>325.18900000000002</v>
      </c>
    </row>
    <row r="94" spans="1:5" ht="36" customHeight="1" x14ac:dyDescent="0.25">
      <c r="A94" s="8" t="s">
        <v>20</v>
      </c>
      <c r="B94" s="24" t="s">
        <v>158</v>
      </c>
      <c r="C94" s="111">
        <f>C95</f>
        <v>769.03499999999997</v>
      </c>
      <c r="D94" s="60"/>
      <c r="E94" s="122">
        <f t="shared" si="6"/>
        <v>769.03499999999997</v>
      </c>
    </row>
    <row r="95" spans="1:5" ht="15" customHeight="1" x14ac:dyDescent="0.25">
      <c r="A95" s="8" t="s">
        <v>63</v>
      </c>
      <c r="B95" s="24" t="s">
        <v>178</v>
      </c>
      <c r="C95" s="48">
        <f>C96+C97</f>
        <v>769.03499999999997</v>
      </c>
      <c r="D95" s="60"/>
      <c r="E95" s="122">
        <f t="shared" si="6"/>
        <v>769.03499999999997</v>
      </c>
    </row>
    <row r="96" spans="1:5" ht="15" x14ac:dyDescent="0.25">
      <c r="A96" s="9" t="s">
        <v>64</v>
      </c>
      <c r="B96" s="18" t="s">
        <v>5</v>
      </c>
      <c r="C96" s="47">
        <v>669</v>
      </c>
      <c r="D96" s="60"/>
      <c r="E96" s="119">
        <f t="shared" si="6"/>
        <v>669</v>
      </c>
    </row>
    <row r="97" spans="1:5" ht="15" x14ac:dyDescent="0.25">
      <c r="A97" s="9" t="s">
        <v>74</v>
      </c>
      <c r="B97" s="18" t="s">
        <v>75</v>
      </c>
      <c r="C97" s="47">
        <v>100.035</v>
      </c>
      <c r="D97" s="60"/>
      <c r="E97" s="119">
        <f t="shared" si="6"/>
        <v>100.035</v>
      </c>
    </row>
    <row r="98" spans="1:5" ht="31.5" customHeight="1" x14ac:dyDescent="0.25">
      <c r="A98" s="8" t="s">
        <v>22</v>
      </c>
      <c r="B98" s="24" t="s">
        <v>160</v>
      </c>
      <c r="C98" s="111">
        <f>C99</f>
        <v>476.10200000000003</v>
      </c>
      <c r="D98" s="60"/>
      <c r="E98" s="122">
        <f t="shared" si="6"/>
        <v>476.10200000000003</v>
      </c>
    </row>
    <row r="99" spans="1:5" ht="15" x14ac:dyDescent="0.25">
      <c r="A99" s="8" t="s">
        <v>65</v>
      </c>
      <c r="B99" s="24" t="s">
        <v>183</v>
      </c>
      <c r="C99" s="48">
        <f>C100+C101</f>
        <v>476.10200000000003</v>
      </c>
      <c r="D99" s="60"/>
      <c r="E99" s="119">
        <f t="shared" si="6"/>
        <v>476.10200000000003</v>
      </c>
    </row>
    <row r="100" spans="1:5" ht="30" x14ac:dyDescent="0.25">
      <c r="A100" s="9" t="s">
        <v>80</v>
      </c>
      <c r="B100" s="18" t="s">
        <v>149</v>
      </c>
      <c r="C100" s="64">
        <v>10.622</v>
      </c>
      <c r="D100" s="60"/>
      <c r="E100" s="119">
        <f t="shared" si="6"/>
        <v>10.622</v>
      </c>
    </row>
    <row r="101" spans="1:5" ht="15" x14ac:dyDescent="0.25">
      <c r="A101" s="9" t="s">
        <v>81</v>
      </c>
      <c r="B101" s="18" t="s">
        <v>5</v>
      </c>
      <c r="C101" s="47">
        <v>465.48</v>
      </c>
      <c r="D101" s="60"/>
      <c r="E101" s="119">
        <f t="shared" si="6"/>
        <v>465.48</v>
      </c>
    </row>
    <row r="102" spans="1:5" ht="28.5" x14ac:dyDescent="0.2">
      <c r="A102" s="28" t="s">
        <v>91</v>
      </c>
      <c r="B102" s="24" t="s">
        <v>190</v>
      </c>
      <c r="C102" s="111">
        <f>C103+C104+C105+C106</f>
        <v>4295.7430000000004</v>
      </c>
      <c r="D102" s="111">
        <f>D103+D104+D105+D106</f>
        <v>0.46500000000000002</v>
      </c>
      <c r="E102" s="122">
        <f t="shared" si="6"/>
        <v>4296.2080000000005</v>
      </c>
    </row>
    <row r="103" spans="1:5" ht="15" x14ac:dyDescent="0.25">
      <c r="A103" s="7" t="s">
        <v>93</v>
      </c>
      <c r="B103" s="17" t="s">
        <v>3</v>
      </c>
      <c r="C103" s="47">
        <v>3836.6239999999998</v>
      </c>
      <c r="D103" s="92"/>
      <c r="E103" s="119">
        <f t="shared" si="6"/>
        <v>3836.6239999999998</v>
      </c>
    </row>
    <row r="104" spans="1:5" ht="15" x14ac:dyDescent="0.25">
      <c r="A104" s="7" t="s">
        <v>92</v>
      </c>
      <c r="B104" s="17" t="s">
        <v>134</v>
      </c>
      <c r="C104" s="47">
        <v>48.695999999999998</v>
      </c>
      <c r="D104" s="65">
        <v>0.46500000000000002</v>
      </c>
      <c r="E104" s="119">
        <f t="shared" si="6"/>
        <v>49.161000000000001</v>
      </c>
    </row>
    <row r="105" spans="1:5" ht="15" x14ac:dyDescent="0.25">
      <c r="A105" s="7" t="s">
        <v>133</v>
      </c>
      <c r="B105" s="18" t="s">
        <v>138</v>
      </c>
      <c r="C105" s="47">
        <v>328.6</v>
      </c>
      <c r="D105" s="60"/>
      <c r="E105" s="119">
        <f t="shared" si="6"/>
        <v>328.6</v>
      </c>
    </row>
    <row r="106" spans="1:5" ht="30" x14ac:dyDescent="0.25">
      <c r="A106" s="7" t="s">
        <v>137</v>
      </c>
      <c r="B106" s="18" t="s">
        <v>135</v>
      </c>
      <c r="C106" s="64">
        <v>81.822999999999993</v>
      </c>
      <c r="D106" s="60"/>
      <c r="E106" s="119">
        <f t="shared" si="6"/>
        <v>81.822999999999993</v>
      </c>
    </row>
    <row r="107" spans="1:5" ht="32.25" customHeight="1" x14ac:dyDescent="0.2">
      <c r="A107" s="16" t="s">
        <v>94</v>
      </c>
      <c r="B107" s="24" t="s">
        <v>191</v>
      </c>
      <c r="C107" s="111">
        <f>C108+C109+C111+C112+C113+C110</f>
        <v>3667.8580000000002</v>
      </c>
      <c r="D107" s="111">
        <f>D108+D109+D111+D112+D113+D110</f>
        <v>0</v>
      </c>
      <c r="E107" s="122">
        <f t="shared" si="6"/>
        <v>3667.8580000000002</v>
      </c>
    </row>
    <row r="108" spans="1:5" ht="16.5" customHeight="1" x14ac:dyDescent="0.25">
      <c r="A108" s="130" t="s">
        <v>95</v>
      </c>
      <c r="B108" s="60" t="s">
        <v>3</v>
      </c>
      <c r="C108" s="64">
        <v>2703.1149999999998</v>
      </c>
      <c r="D108" s="60"/>
      <c r="E108" s="119">
        <f t="shared" si="6"/>
        <v>2703.1149999999998</v>
      </c>
    </row>
    <row r="109" spans="1:5" ht="15" x14ac:dyDescent="0.25">
      <c r="A109" s="7" t="s">
        <v>96</v>
      </c>
      <c r="B109" s="17" t="s">
        <v>5</v>
      </c>
      <c r="C109" s="47">
        <v>417.9</v>
      </c>
      <c r="D109" s="55"/>
      <c r="E109" s="119">
        <f t="shared" si="6"/>
        <v>417.9</v>
      </c>
    </row>
    <row r="110" spans="1:5" ht="15" x14ac:dyDescent="0.25">
      <c r="A110" s="7" t="s">
        <v>97</v>
      </c>
      <c r="B110" s="17" t="s">
        <v>134</v>
      </c>
      <c r="C110" s="47">
        <v>112.384</v>
      </c>
      <c r="D110" s="92"/>
      <c r="E110" s="119">
        <f t="shared" si="6"/>
        <v>112.384</v>
      </c>
    </row>
    <row r="111" spans="1:5" ht="30" customHeight="1" x14ac:dyDescent="0.25">
      <c r="A111" s="7" t="s">
        <v>136</v>
      </c>
      <c r="B111" s="18" t="s">
        <v>166</v>
      </c>
      <c r="C111" s="64">
        <v>87.5</v>
      </c>
      <c r="D111" s="55"/>
      <c r="E111" s="119">
        <f t="shared" si="6"/>
        <v>87.5</v>
      </c>
    </row>
    <row r="112" spans="1:5" ht="15" x14ac:dyDescent="0.25">
      <c r="A112" s="7" t="s">
        <v>151</v>
      </c>
      <c r="B112" s="18" t="s">
        <v>83</v>
      </c>
      <c r="C112" s="47">
        <v>238.4</v>
      </c>
      <c r="D112" s="55"/>
      <c r="E112" s="119">
        <f t="shared" si="6"/>
        <v>238.4</v>
      </c>
    </row>
    <row r="113" spans="1:5" ht="30" x14ac:dyDescent="0.25">
      <c r="A113" s="7" t="s">
        <v>176</v>
      </c>
      <c r="B113" s="18" t="s">
        <v>135</v>
      </c>
      <c r="C113" s="64">
        <v>108.559</v>
      </c>
      <c r="D113" s="55"/>
      <c r="E113" s="119">
        <f t="shared" si="6"/>
        <v>108.559</v>
      </c>
    </row>
    <row r="114" spans="1:5" ht="28.5" x14ac:dyDescent="0.2">
      <c r="A114" s="23" t="s">
        <v>98</v>
      </c>
      <c r="B114" s="24" t="s">
        <v>192</v>
      </c>
      <c r="C114" s="123">
        <f>C115+C116+C117+C118+C119+C120</f>
        <v>26900.761000000002</v>
      </c>
      <c r="D114" s="123">
        <f>D115+D116+D117+D118+D119+D120</f>
        <v>42.887999999999998</v>
      </c>
      <c r="E114" s="122">
        <f t="shared" si="6"/>
        <v>26943.649000000001</v>
      </c>
    </row>
    <row r="115" spans="1:5" ht="19.5" customHeight="1" x14ac:dyDescent="0.25">
      <c r="A115" s="130" t="s">
        <v>99</v>
      </c>
      <c r="B115" s="60" t="s">
        <v>3</v>
      </c>
      <c r="C115" s="64">
        <v>10488.624</v>
      </c>
      <c r="D115" s="60"/>
      <c r="E115" s="119">
        <f t="shared" si="6"/>
        <v>10488.624</v>
      </c>
    </row>
    <row r="116" spans="1:5" ht="15" x14ac:dyDescent="0.25">
      <c r="A116" s="7" t="s">
        <v>100</v>
      </c>
      <c r="B116" s="17" t="s">
        <v>89</v>
      </c>
      <c r="C116" s="47">
        <v>14700.218999999999</v>
      </c>
      <c r="D116" s="60"/>
      <c r="E116" s="119">
        <f t="shared" si="6"/>
        <v>14700.218999999999</v>
      </c>
    </row>
    <row r="117" spans="1:5" ht="45" x14ac:dyDescent="0.25">
      <c r="A117" s="7" t="s">
        <v>101</v>
      </c>
      <c r="B117" s="18" t="s">
        <v>177</v>
      </c>
      <c r="C117" s="64">
        <v>58.5</v>
      </c>
      <c r="D117" s="62"/>
      <c r="E117" s="119">
        <f t="shared" si="6"/>
        <v>58.5</v>
      </c>
    </row>
    <row r="118" spans="1:5" ht="15" x14ac:dyDescent="0.25">
      <c r="A118" s="7" t="s">
        <v>103</v>
      </c>
      <c r="B118" s="17" t="s">
        <v>83</v>
      </c>
      <c r="C118" s="45">
        <v>1283.7</v>
      </c>
      <c r="D118" s="60"/>
      <c r="E118" s="119">
        <f t="shared" si="6"/>
        <v>1283.7</v>
      </c>
    </row>
    <row r="119" spans="1:5" ht="30" x14ac:dyDescent="0.25">
      <c r="A119" s="7" t="s">
        <v>102</v>
      </c>
      <c r="B119" s="18" t="s">
        <v>358</v>
      </c>
      <c r="C119" s="110">
        <v>169.44800000000001</v>
      </c>
      <c r="D119" s="92">
        <v>42.5</v>
      </c>
      <c r="E119" s="119">
        <f t="shared" si="6"/>
        <v>211.94800000000001</v>
      </c>
    </row>
    <row r="120" spans="1:5" ht="15" x14ac:dyDescent="0.25">
      <c r="A120" s="7" t="s">
        <v>167</v>
      </c>
      <c r="B120" s="17" t="s">
        <v>134</v>
      </c>
      <c r="C120" s="45">
        <v>200.27</v>
      </c>
      <c r="D120" s="65">
        <v>0.38800000000000001</v>
      </c>
      <c r="E120" s="119">
        <f t="shared" si="6"/>
        <v>200.65800000000002</v>
      </c>
    </row>
    <row r="121" spans="1:5" ht="15" x14ac:dyDescent="0.2">
      <c r="A121" s="22" t="s">
        <v>143</v>
      </c>
      <c r="B121" s="14" t="s">
        <v>0</v>
      </c>
      <c r="C121" s="46">
        <f>C14+C16+C88+C94+C98+C102+C107+C114</f>
        <v>79415.965000000011</v>
      </c>
      <c r="D121" s="46">
        <f>D14+D16+D88+D94+D98+D102+D107+D114</f>
        <v>195.566</v>
      </c>
      <c r="E121" s="122">
        <f t="shared" si="6"/>
        <v>79611.531000000017</v>
      </c>
    </row>
    <row r="122" spans="1:5" ht="15" x14ac:dyDescent="0.25">
      <c r="A122" s="7"/>
      <c r="B122" s="25" t="s">
        <v>7</v>
      </c>
      <c r="C122" s="48"/>
      <c r="D122" s="60"/>
      <c r="E122" s="119">
        <f t="shared" si="6"/>
        <v>0</v>
      </c>
    </row>
    <row r="123" spans="1:5" ht="15" x14ac:dyDescent="0.25">
      <c r="A123" s="26" t="s">
        <v>104</v>
      </c>
      <c r="B123" s="17" t="s">
        <v>3</v>
      </c>
      <c r="C123" s="52">
        <f>C15+C18+C19+C20+C21+C22+C23+C24+C29+C39+C43+C48+C54+C63+C66+C69+C75+C80+C84+C90+C97+C100+C103+C108+C115</f>
        <v>40419.460000000006</v>
      </c>
      <c r="D123" s="60"/>
      <c r="E123" s="119">
        <f t="shared" si="6"/>
        <v>40419.460000000006</v>
      </c>
    </row>
    <row r="124" spans="1:5" ht="15" x14ac:dyDescent="0.25">
      <c r="A124" s="26" t="s">
        <v>105</v>
      </c>
      <c r="B124" s="17" t="s">
        <v>21</v>
      </c>
      <c r="C124" s="53">
        <f>C26+C40+C105+C112+C118</f>
        <v>1960.8000000000002</v>
      </c>
      <c r="D124" s="60"/>
      <c r="E124" s="119">
        <f t="shared" si="6"/>
        <v>1960.8000000000002</v>
      </c>
    </row>
    <row r="125" spans="1:5" ht="15" x14ac:dyDescent="0.25">
      <c r="A125" s="33" t="s">
        <v>118</v>
      </c>
      <c r="B125" s="19" t="s">
        <v>8</v>
      </c>
      <c r="C125" s="53">
        <f>C56+C61</f>
        <v>253</v>
      </c>
      <c r="D125" s="60"/>
      <c r="E125" s="119">
        <f t="shared" si="6"/>
        <v>253</v>
      </c>
    </row>
    <row r="126" spans="1:5" ht="15" x14ac:dyDescent="0.25">
      <c r="A126" s="20" t="s">
        <v>106</v>
      </c>
      <c r="B126" s="18" t="s">
        <v>87</v>
      </c>
      <c r="C126" s="54">
        <f>C55</f>
        <v>125</v>
      </c>
      <c r="D126" s="60"/>
      <c r="E126" s="119">
        <f t="shared" si="6"/>
        <v>125</v>
      </c>
    </row>
    <row r="127" spans="1:5" ht="14.25" x14ac:dyDescent="0.2">
      <c r="A127" s="20"/>
      <c r="B127" s="24" t="s">
        <v>139</v>
      </c>
      <c r="C127" s="49">
        <f>C123+C124+C125+C126</f>
        <v>42758.260000000009</v>
      </c>
      <c r="D127" s="49">
        <f>D123+D124+D125+D126</f>
        <v>0</v>
      </c>
      <c r="E127" s="122">
        <f t="shared" si="6"/>
        <v>42758.260000000009</v>
      </c>
    </row>
    <row r="128" spans="1:5" ht="30" customHeight="1" x14ac:dyDescent="0.25">
      <c r="A128" s="34" t="s">
        <v>107</v>
      </c>
      <c r="B128" s="18" t="s">
        <v>140</v>
      </c>
      <c r="C128" s="131">
        <f>C25+C44+C96+C101+C109+C85+C76</f>
        <v>4602.5370000000003</v>
      </c>
      <c r="D128" s="131"/>
      <c r="E128" s="119">
        <f t="shared" si="6"/>
        <v>4602.5370000000003</v>
      </c>
    </row>
    <row r="129" spans="1:7" ht="15" x14ac:dyDescent="0.25">
      <c r="A129" s="33" t="s">
        <v>108</v>
      </c>
      <c r="B129" s="17" t="s">
        <v>89</v>
      </c>
      <c r="C129" s="53">
        <f>C93+C70+C116</f>
        <v>17795.5</v>
      </c>
      <c r="D129" s="60"/>
      <c r="E129" s="119">
        <f t="shared" si="6"/>
        <v>17795.5</v>
      </c>
    </row>
    <row r="130" spans="1:7" ht="30" x14ac:dyDescent="0.25">
      <c r="A130" s="33" t="s">
        <v>109</v>
      </c>
      <c r="B130" s="18" t="s">
        <v>25</v>
      </c>
      <c r="C130" s="132">
        <f>C117</f>
        <v>58.5</v>
      </c>
      <c r="D130" s="60"/>
      <c r="E130" s="119">
        <f t="shared" si="6"/>
        <v>58.5</v>
      </c>
    </row>
    <row r="131" spans="1:7" ht="30" x14ac:dyDescent="0.25">
      <c r="A131" s="39" t="s">
        <v>110</v>
      </c>
      <c r="B131" s="18" t="s">
        <v>115</v>
      </c>
      <c r="C131" s="132">
        <f>C46+C50+C71+C78+C87+C104+C120+C110</f>
        <v>1796.9259999999999</v>
      </c>
      <c r="D131" s="132">
        <f>D50+D78+D120+D104</f>
        <v>185.36600000000001</v>
      </c>
      <c r="E131" s="119">
        <f t="shared" si="6"/>
        <v>1982.2919999999999</v>
      </c>
    </row>
    <row r="132" spans="1:7" ht="15" customHeight="1" x14ac:dyDescent="0.25">
      <c r="A132" s="33" t="s">
        <v>111</v>
      </c>
      <c r="B132" s="18" t="s">
        <v>150</v>
      </c>
      <c r="C132" s="53">
        <f>C58</f>
        <v>2633.6</v>
      </c>
      <c r="D132" s="53"/>
      <c r="E132" s="119">
        <f t="shared" si="6"/>
        <v>2633.6</v>
      </c>
    </row>
    <row r="133" spans="1:7" ht="33.75" customHeight="1" x14ac:dyDescent="0.25">
      <c r="A133" s="30" t="s">
        <v>119</v>
      </c>
      <c r="B133" s="19" t="s">
        <v>164</v>
      </c>
      <c r="C133" s="133">
        <f>C45+C72+C51+C77+C111</f>
        <v>2881.7</v>
      </c>
      <c r="D133" s="133">
        <f>D77</f>
        <v>10.199999999999999</v>
      </c>
      <c r="E133" s="119">
        <f t="shared" si="6"/>
        <v>2891.8999999999996</v>
      </c>
    </row>
    <row r="134" spans="1:7" ht="15" x14ac:dyDescent="0.25">
      <c r="A134" s="30" t="s">
        <v>112</v>
      </c>
      <c r="B134" s="18" t="s">
        <v>168</v>
      </c>
      <c r="C134" s="53">
        <f>C49+C57</f>
        <v>2380</v>
      </c>
      <c r="D134" s="60"/>
      <c r="E134" s="119">
        <f t="shared" si="6"/>
        <v>2380</v>
      </c>
    </row>
    <row r="135" spans="1:7" ht="15" x14ac:dyDescent="0.25">
      <c r="A135" s="33" t="s">
        <v>113</v>
      </c>
      <c r="B135" s="18" t="s">
        <v>69</v>
      </c>
      <c r="C135" s="53">
        <f>C27+C41+C52+C59+C64+C86+C91+C106+C113+C119+C82</f>
        <v>4508.9420000000009</v>
      </c>
      <c r="D135" s="53">
        <f>D59+D67+D73+D119+D52</f>
        <v>0</v>
      </c>
      <c r="E135" s="119">
        <f t="shared" si="6"/>
        <v>4508.9420000000009</v>
      </c>
      <c r="F135" s="5"/>
    </row>
    <row r="136" spans="1:7" ht="14.25" x14ac:dyDescent="0.2">
      <c r="A136" s="14" t="s">
        <v>114</v>
      </c>
      <c r="B136" s="40" t="s">
        <v>141</v>
      </c>
      <c r="C136" s="46">
        <f>C123+C124+C125+C126+C128+C129+C130+C131+C132+C133+C134+C135</f>
        <v>79415.965000000011</v>
      </c>
      <c r="D136" s="46">
        <f>D123+D124+D125+D126+D128+D129+D130+D131+D132+D133+D134+D135</f>
        <v>195.566</v>
      </c>
      <c r="E136" s="122">
        <f t="shared" si="6"/>
        <v>79611.531000000017</v>
      </c>
    </row>
    <row r="137" spans="1:7" x14ac:dyDescent="0.2">
      <c r="B137" s="2"/>
      <c r="C137" s="1"/>
    </row>
    <row r="138" spans="1:7" x14ac:dyDescent="0.2">
      <c r="B138" s="2"/>
      <c r="C138" s="1" t="s">
        <v>82</v>
      </c>
    </row>
    <row r="139" spans="1:7" x14ac:dyDescent="0.2">
      <c r="B139" s="2"/>
      <c r="C139" s="1"/>
    </row>
    <row r="140" spans="1:7" x14ac:dyDescent="0.2">
      <c r="B140" s="2"/>
      <c r="C140" s="1"/>
    </row>
    <row r="141" spans="1:7" x14ac:dyDescent="0.2">
      <c r="B141" s="2"/>
      <c r="C141" s="1"/>
    </row>
    <row r="142" spans="1:7" x14ac:dyDescent="0.2">
      <c r="B142" s="2"/>
      <c r="C142" s="1"/>
    </row>
    <row r="143" spans="1:7" x14ac:dyDescent="0.2">
      <c r="B143" s="2"/>
      <c r="C143" s="1"/>
      <c r="G143" s="6"/>
    </row>
    <row r="144" spans="1:7" x14ac:dyDescent="0.2">
      <c r="B144" s="2"/>
      <c r="C144" s="1"/>
    </row>
    <row r="145" spans="2:3" x14ac:dyDescent="0.2">
      <c r="B145" s="2"/>
      <c r="C145" s="1"/>
    </row>
    <row r="146" spans="2:3" x14ac:dyDescent="0.2">
      <c r="B146" s="2"/>
      <c r="C146" s="1"/>
    </row>
    <row r="147" spans="2:3" x14ac:dyDescent="0.2">
      <c r="B147" s="2"/>
      <c r="C147" s="1"/>
    </row>
    <row r="148" spans="2:3" x14ac:dyDescent="0.2">
      <c r="B148" s="2"/>
      <c r="C148" s="1"/>
    </row>
    <row r="149" spans="2:3" x14ac:dyDescent="0.2">
      <c r="B149" s="2"/>
      <c r="C149" s="1"/>
    </row>
    <row r="150" spans="2:3" x14ac:dyDescent="0.2">
      <c r="B150" s="2"/>
      <c r="C150" s="1"/>
    </row>
    <row r="152" spans="2:3" x14ac:dyDescent="0.2">
      <c r="C152" s="1"/>
    </row>
  </sheetData>
  <mergeCells count="3">
    <mergeCell ref="C1:E1"/>
    <mergeCell ref="B8:C8"/>
    <mergeCell ref="B9:C9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4"/>
  <sheetViews>
    <sheetView topLeftCell="A58" zoomScale="130" zoomScaleNormal="130" workbookViewId="0">
      <selection activeCell="L76" sqref="L76"/>
    </sheetView>
  </sheetViews>
  <sheetFormatPr defaultRowHeight="12.75" x14ac:dyDescent="0.2"/>
  <cols>
    <col min="1" max="1" width="6.7109375" customWidth="1"/>
    <col min="2" max="2" width="53.5703125" customWidth="1"/>
    <col min="3" max="3" width="12.28515625" customWidth="1"/>
    <col min="4" max="4" width="10.5703125" bestFit="1" customWidth="1"/>
    <col min="5" max="5" width="10.28515625" customWidth="1"/>
  </cols>
  <sheetData>
    <row r="1" spans="1:5" ht="16.5" customHeight="1" x14ac:dyDescent="0.2">
      <c r="C1" s="169" t="s">
        <v>198</v>
      </c>
      <c r="D1" s="169"/>
      <c r="E1" s="169"/>
    </row>
    <row r="2" spans="1:5" ht="15" x14ac:dyDescent="0.25">
      <c r="B2" s="42" t="s">
        <v>193</v>
      </c>
      <c r="C2" s="43"/>
    </row>
    <row r="3" spans="1:5" ht="12.75" customHeight="1" x14ac:dyDescent="0.25">
      <c r="A3" s="3"/>
      <c r="B3" s="42" t="s">
        <v>195</v>
      </c>
      <c r="C3" s="43"/>
    </row>
    <row r="4" spans="1:5" ht="15" x14ac:dyDescent="0.25">
      <c r="A4" s="3"/>
      <c r="B4" s="42" t="s">
        <v>194</v>
      </c>
      <c r="C4" s="43"/>
    </row>
    <row r="5" spans="1:5" ht="15" x14ac:dyDescent="0.25">
      <c r="A5" s="3"/>
      <c r="B5" s="42" t="s">
        <v>364</v>
      </c>
      <c r="C5" s="43"/>
    </row>
    <row r="6" spans="1:5" ht="15" x14ac:dyDescent="0.25">
      <c r="A6" s="3"/>
      <c r="B6" s="42" t="s">
        <v>367</v>
      </c>
      <c r="C6" s="43"/>
    </row>
    <row r="7" spans="1:5" ht="15.75" x14ac:dyDescent="0.25">
      <c r="A7" s="3"/>
      <c r="B7" s="3"/>
      <c r="C7" s="27"/>
    </row>
    <row r="8" spans="1:5" ht="18.75" customHeight="1" x14ac:dyDescent="0.3">
      <c r="A8" s="170" t="s">
        <v>368</v>
      </c>
      <c r="B8" s="170"/>
      <c r="C8" s="170"/>
      <c r="D8" s="170"/>
      <c r="E8" s="170"/>
    </row>
    <row r="9" spans="1:5" ht="18.75" x14ac:dyDescent="0.3">
      <c r="A9" s="140"/>
      <c r="B9" s="172" t="s">
        <v>369</v>
      </c>
      <c r="C9" s="172"/>
      <c r="D9" s="172"/>
      <c r="E9" s="140"/>
    </row>
    <row r="10" spans="1:5" ht="18.75" x14ac:dyDescent="0.3">
      <c r="A10" s="140"/>
      <c r="B10" s="140"/>
      <c r="C10" s="141"/>
      <c r="D10" s="140"/>
      <c r="E10" s="142" t="s">
        <v>162</v>
      </c>
    </row>
    <row r="11" spans="1:5" ht="24.75" customHeight="1" x14ac:dyDescent="0.25">
      <c r="A11" s="143" t="s">
        <v>145</v>
      </c>
      <c r="B11" s="144" t="s">
        <v>370</v>
      </c>
      <c r="C11" s="56" t="s">
        <v>196</v>
      </c>
      <c r="D11" s="57" t="s">
        <v>199</v>
      </c>
      <c r="E11" s="57" t="s">
        <v>197</v>
      </c>
    </row>
    <row r="12" spans="1:5" ht="15.75" customHeight="1" x14ac:dyDescent="0.2">
      <c r="A12" s="35">
        <v>1</v>
      </c>
      <c r="B12" s="35">
        <v>2</v>
      </c>
      <c r="C12" s="44">
        <v>3</v>
      </c>
      <c r="D12" s="145">
        <v>4</v>
      </c>
      <c r="E12" s="145">
        <v>5</v>
      </c>
    </row>
    <row r="13" spans="1:5" ht="14.25" customHeight="1" x14ac:dyDescent="0.2">
      <c r="A13" s="146">
        <v>1</v>
      </c>
      <c r="B13" s="147" t="s">
        <v>371</v>
      </c>
      <c r="C13" s="121">
        <f>C14+C15+C16</f>
        <v>443.5</v>
      </c>
      <c r="D13" s="121">
        <f>D14+D15+D16</f>
        <v>0</v>
      </c>
      <c r="E13" s="94">
        <f>E14+E15+E16</f>
        <v>443.5</v>
      </c>
    </row>
    <row r="14" spans="1:5" ht="15" x14ac:dyDescent="0.25">
      <c r="A14" s="56"/>
      <c r="B14" s="148" t="s">
        <v>372</v>
      </c>
      <c r="C14" s="110">
        <v>404.81099999999998</v>
      </c>
      <c r="D14" s="149"/>
      <c r="E14" s="92">
        <f t="shared" ref="E14:E80" si="0">C14+D14</f>
        <v>404.81099999999998</v>
      </c>
    </row>
    <row r="15" spans="1:5" ht="15" x14ac:dyDescent="0.25">
      <c r="A15" s="56"/>
      <c r="B15" s="148" t="s">
        <v>373</v>
      </c>
      <c r="C15" s="131">
        <v>13</v>
      </c>
      <c r="D15" s="149"/>
      <c r="E15" s="92">
        <f t="shared" si="0"/>
        <v>13</v>
      </c>
    </row>
    <row r="16" spans="1:5" ht="15" x14ac:dyDescent="0.25">
      <c r="A16" s="56"/>
      <c r="B16" s="148" t="s">
        <v>374</v>
      </c>
      <c r="C16" s="131">
        <v>25.689</v>
      </c>
      <c r="D16" s="92"/>
      <c r="E16" s="92">
        <f t="shared" si="0"/>
        <v>25.689</v>
      </c>
    </row>
    <row r="17" spans="1:5" ht="16.5" customHeight="1" x14ac:dyDescent="0.2">
      <c r="A17" s="167">
        <v>2</v>
      </c>
      <c r="B17" s="100" t="s">
        <v>375</v>
      </c>
      <c r="C17" s="121">
        <f>C18+C19+C20</f>
        <v>505.964</v>
      </c>
      <c r="D17" s="121">
        <f t="shared" ref="D17:E17" si="1">D18+D19+D20</f>
        <v>0.38800000000000001</v>
      </c>
      <c r="E17" s="150">
        <f t="shared" si="1"/>
        <v>506.35199999999998</v>
      </c>
    </row>
    <row r="18" spans="1:5" ht="15" x14ac:dyDescent="0.25">
      <c r="A18" s="56"/>
      <c r="B18" s="148" t="s">
        <v>372</v>
      </c>
      <c r="C18" s="110">
        <v>500.26400000000001</v>
      </c>
      <c r="D18" s="149"/>
      <c r="E18" s="92">
        <f t="shared" si="0"/>
        <v>500.26400000000001</v>
      </c>
    </row>
    <row r="19" spans="1:5" ht="15" x14ac:dyDescent="0.25">
      <c r="A19" s="56"/>
      <c r="B19" s="148" t="s">
        <v>376</v>
      </c>
      <c r="C19" s="131">
        <v>5.7</v>
      </c>
      <c r="D19" s="149"/>
      <c r="E19" s="92">
        <f t="shared" si="0"/>
        <v>5.7</v>
      </c>
    </row>
    <row r="20" spans="1:5" ht="15" x14ac:dyDescent="0.25">
      <c r="A20" s="56"/>
      <c r="B20" s="148" t="s">
        <v>374</v>
      </c>
      <c r="C20" s="131"/>
      <c r="D20" s="132">
        <v>0.38800000000000001</v>
      </c>
      <c r="E20" s="92">
        <f t="shared" si="0"/>
        <v>0.38800000000000001</v>
      </c>
    </row>
    <row r="21" spans="1:5" ht="14.25" x14ac:dyDescent="0.2">
      <c r="A21" s="146">
        <v>3</v>
      </c>
      <c r="B21" s="100" t="s">
        <v>377</v>
      </c>
      <c r="C21" s="121">
        <f>C22+C23+C24</f>
        <v>800.73199999999997</v>
      </c>
      <c r="D21" s="121">
        <f>D22+D23+D24</f>
        <v>0</v>
      </c>
      <c r="E21" s="94">
        <f>E22+E23+E24</f>
        <v>800.73199999999997</v>
      </c>
    </row>
    <row r="22" spans="1:5" ht="15" x14ac:dyDescent="0.25">
      <c r="A22" s="56"/>
      <c r="B22" s="148" t="s">
        <v>372</v>
      </c>
      <c r="C22" s="110">
        <v>689.50199999999995</v>
      </c>
      <c r="D22" s="149"/>
      <c r="E22" s="92">
        <f t="shared" si="0"/>
        <v>689.50199999999995</v>
      </c>
    </row>
    <row r="23" spans="1:5" ht="15" x14ac:dyDescent="0.25">
      <c r="A23" s="56"/>
      <c r="B23" s="148" t="s">
        <v>373</v>
      </c>
      <c r="C23" s="131">
        <v>84.1</v>
      </c>
      <c r="D23" s="149"/>
      <c r="E23" s="92">
        <f t="shared" si="0"/>
        <v>84.1</v>
      </c>
    </row>
    <row r="24" spans="1:5" ht="15" x14ac:dyDescent="0.25">
      <c r="A24" s="56"/>
      <c r="B24" s="148" t="s">
        <v>374</v>
      </c>
      <c r="C24" s="131">
        <v>27.13</v>
      </c>
      <c r="D24" s="92"/>
      <c r="E24" s="92">
        <f t="shared" si="0"/>
        <v>27.13</v>
      </c>
    </row>
    <row r="25" spans="1:5" ht="14.25" x14ac:dyDescent="0.2">
      <c r="A25" s="146">
        <v>4</v>
      </c>
      <c r="B25" s="100" t="s">
        <v>302</v>
      </c>
      <c r="C25" s="121">
        <f>C26+C27</f>
        <v>753.572</v>
      </c>
      <c r="D25" s="121"/>
      <c r="E25" s="94">
        <f t="shared" si="0"/>
        <v>753.572</v>
      </c>
    </row>
    <row r="26" spans="1:5" ht="15" x14ac:dyDescent="0.25">
      <c r="A26" s="56"/>
      <c r="B26" s="148" t="s">
        <v>372</v>
      </c>
      <c r="C26" s="110">
        <v>703.572</v>
      </c>
      <c r="D26" s="149"/>
      <c r="E26" s="92">
        <f t="shared" si="0"/>
        <v>703.572</v>
      </c>
    </row>
    <row r="27" spans="1:5" ht="15" x14ac:dyDescent="0.25">
      <c r="A27" s="56"/>
      <c r="B27" s="148" t="s">
        <v>373</v>
      </c>
      <c r="C27" s="131">
        <v>50</v>
      </c>
      <c r="D27" s="149"/>
      <c r="E27" s="92">
        <f t="shared" si="0"/>
        <v>50</v>
      </c>
    </row>
    <row r="28" spans="1:5" ht="14.25" x14ac:dyDescent="0.2">
      <c r="A28" s="146">
        <v>5</v>
      </c>
      <c r="B28" s="100" t="s">
        <v>306</v>
      </c>
      <c r="C28" s="121">
        <f>C29+C30</f>
        <v>774.03599999999994</v>
      </c>
      <c r="D28" s="121"/>
      <c r="E28" s="94">
        <f t="shared" si="0"/>
        <v>774.03599999999994</v>
      </c>
    </row>
    <row r="29" spans="1:5" ht="15" x14ac:dyDescent="0.25">
      <c r="A29" s="56"/>
      <c r="B29" s="148" t="s">
        <v>372</v>
      </c>
      <c r="C29" s="110">
        <v>724.03599999999994</v>
      </c>
      <c r="D29" s="149"/>
      <c r="E29" s="92">
        <f t="shared" si="0"/>
        <v>724.03599999999994</v>
      </c>
    </row>
    <row r="30" spans="1:5" ht="15" x14ac:dyDescent="0.25">
      <c r="A30" s="56"/>
      <c r="B30" s="148" t="s">
        <v>373</v>
      </c>
      <c r="C30" s="131">
        <v>50</v>
      </c>
      <c r="D30" s="149"/>
      <c r="E30" s="92">
        <f t="shared" si="0"/>
        <v>50</v>
      </c>
    </row>
    <row r="31" spans="1:5" ht="17.25" customHeight="1" x14ac:dyDescent="0.2">
      <c r="A31" s="146">
        <v>6</v>
      </c>
      <c r="B31" s="100" t="s">
        <v>308</v>
      </c>
      <c r="C31" s="121">
        <f>C32+C33</f>
        <v>420.15800000000002</v>
      </c>
      <c r="D31" s="121"/>
      <c r="E31" s="94">
        <f t="shared" si="0"/>
        <v>420.15800000000002</v>
      </c>
    </row>
    <row r="32" spans="1:5" ht="15" x14ac:dyDescent="0.25">
      <c r="A32" s="56"/>
      <c r="B32" s="148" t="s">
        <v>372</v>
      </c>
      <c r="C32" s="110">
        <v>395.15800000000002</v>
      </c>
      <c r="D32" s="149"/>
      <c r="E32" s="92">
        <f t="shared" si="0"/>
        <v>395.15800000000002</v>
      </c>
    </row>
    <row r="33" spans="1:5" ht="19.5" customHeight="1" x14ac:dyDescent="0.25">
      <c r="A33" s="56"/>
      <c r="B33" s="148" t="s">
        <v>373</v>
      </c>
      <c r="C33" s="131">
        <v>25</v>
      </c>
      <c r="D33" s="149"/>
      <c r="E33" s="92">
        <f t="shared" si="0"/>
        <v>25</v>
      </c>
    </row>
    <row r="34" spans="1:5" ht="16.5" customHeight="1" x14ac:dyDescent="0.25">
      <c r="A34" s="146">
        <v>7</v>
      </c>
      <c r="B34" s="100" t="s">
        <v>304</v>
      </c>
      <c r="C34" s="121">
        <f>C35+C36</f>
        <v>488.11599999999999</v>
      </c>
      <c r="D34" s="149"/>
      <c r="E34" s="94">
        <f t="shared" si="0"/>
        <v>488.11599999999999</v>
      </c>
    </row>
    <row r="35" spans="1:5" ht="15" x14ac:dyDescent="0.25">
      <c r="A35" s="56"/>
      <c r="B35" s="148" t="s">
        <v>372</v>
      </c>
      <c r="C35" s="110">
        <v>456.11599999999999</v>
      </c>
      <c r="D35" s="149"/>
      <c r="E35" s="92">
        <f t="shared" si="0"/>
        <v>456.11599999999999</v>
      </c>
    </row>
    <row r="36" spans="1:5" ht="15" x14ac:dyDescent="0.25">
      <c r="A36" s="56"/>
      <c r="B36" s="148" t="s">
        <v>373</v>
      </c>
      <c r="C36" s="131">
        <v>32</v>
      </c>
      <c r="D36" s="149"/>
      <c r="E36" s="92">
        <f t="shared" si="0"/>
        <v>32</v>
      </c>
    </row>
    <row r="37" spans="1:5" ht="15" x14ac:dyDescent="0.25">
      <c r="A37" s="146">
        <v>8</v>
      </c>
      <c r="B37" s="100" t="s">
        <v>378</v>
      </c>
      <c r="C37" s="121">
        <f>C38+C39</f>
        <v>330.38</v>
      </c>
      <c r="D37" s="149"/>
      <c r="E37" s="94">
        <f t="shared" si="0"/>
        <v>330.38</v>
      </c>
    </row>
    <row r="38" spans="1:5" ht="15" x14ac:dyDescent="0.25">
      <c r="A38" s="56"/>
      <c r="B38" s="148" t="s">
        <v>372</v>
      </c>
      <c r="C38" s="110">
        <v>309.58</v>
      </c>
      <c r="D38" s="149"/>
      <c r="E38" s="92">
        <f t="shared" si="0"/>
        <v>309.58</v>
      </c>
    </row>
    <row r="39" spans="1:5" ht="15" x14ac:dyDescent="0.25">
      <c r="A39" s="56"/>
      <c r="B39" s="148" t="s">
        <v>373</v>
      </c>
      <c r="C39" s="131">
        <v>20.8</v>
      </c>
      <c r="D39" s="149"/>
      <c r="E39" s="92">
        <f t="shared" si="0"/>
        <v>20.8</v>
      </c>
    </row>
    <row r="40" spans="1:5" ht="29.25" x14ac:dyDescent="0.25">
      <c r="A40" s="146">
        <v>9</v>
      </c>
      <c r="B40" s="100" t="s">
        <v>310</v>
      </c>
      <c r="C40" s="121">
        <f>C41+C42</f>
        <v>424.06900000000002</v>
      </c>
      <c r="D40" s="149"/>
      <c r="E40" s="94">
        <f t="shared" si="0"/>
        <v>424.06900000000002</v>
      </c>
    </row>
    <row r="41" spans="1:5" ht="15" x14ac:dyDescent="0.25">
      <c r="A41" s="56"/>
      <c r="B41" s="148" t="s">
        <v>372</v>
      </c>
      <c r="C41" s="110">
        <v>404.06900000000002</v>
      </c>
      <c r="D41" s="149"/>
      <c r="E41" s="92">
        <f t="shared" si="0"/>
        <v>404.06900000000002</v>
      </c>
    </row>
    <row r="42" spans="1:5" ht="15" x14ac:dyDescent="0.25">
      <c r="A42" s="56"/>
      <c r="B42" s="148" t="s">
        <v>373</v>
      </c>
      <c r="C42" s="131">
        <v>20</v>
      </c>
      <c r="D42" s="149"/>
      <c r="E42" s="92">
        <f t="shared" si="0"/>
        <v>20</v>
      </c>
    </row>
    <row r="43" spans="1:5" ht="15" x14ac:dyDescent="0.25">
      <c r="A43" s="146">
        <v>10</v>
      </c>
      <c r="B43" s="100" t="s">
        <v>312</v>
      </c>
      <c r="C43" s="121">
        <f>C44+C45</f>
        <v>249.595</v>
      </c>
      <c r="D43" s="149"/>
      <c r="E43" s="94">
        <f t="shared" si="0"/>
        <v>249.595</v>
      </c>
    </row>
    <row r="44" spans="1:5" ht="15" x14ac:dyDescent="0.25">
      <c r="A44" s="56"/>
      <c r="B44" s="148" t="s">
        <v>372</v>
      </c>
      <c r="C44" s="110">
        <v>224.595</v>
      </c>
      <c r="D44" s="149"/>
      <c r="E44" s="92">
        <f t="shared" si="0"/>
        <v>224.595</v>
      </c>
    </row>
    <row r="45" spans="1:5" ht="15" x14ac:dyDescent="0.25">
      <c r="A45" s="56"/>
      <c r="B45" s="148" t="s">
        <v>373</v>
      </c>
      <c r="C45" s="131">
        <v>25</v>
      </c>
      <c r="D45" s="149"/>
      <c r="E45" s="92">
        <f t="shared" si="0"/>
        <v>25</v>
      </c>
    </row>
    <row r="46" spans="1:5" ht="14.25" x14ac:dyDescent="0.2">
      <c r="A46" s="146">
        <v>11</v>
      </c>
      <c r="B46" s="100" t="s">
        <v>379</v>
      </c>
      <c r="C46" s="121">
        <f>C47+C48+C49</f>
        <v>625.56100000000004</v>
      </c>
      <c r="D46" s="121">
        <f t="shared" ref="D46:E46" si="2">D47+D48+D49</f>
        <v>0</v>
      </c>
      <c r="E46" s="150">
        <f t="shared" si="2"/>
        <v>625.56100000000004</v>
      </c>
    </row>
    <row r="47" spans="1:5" ht="15" x14ac:dyDescent="0.25">
      <c r="A47" s="56"/>
      <c r="B47" s="148" t="s">
        <v>372</v>
      </c>
      <c r="C47" s="110">
        <v>526.02099999999996</v>
      </c>
      <c r="D47" s="149"/>
      <c r="E47" s="92">
        <f t="shared" si="0"/>
        <v>526.02099999999996</v>
      </c>
    </row>
    <row r="48" spans="1:5" ht="15" customHeight="1" x14ac:dyDescent="0.25">
      <c r="A48" s="56"/>
      <c r="B48" s="148" t="s">
        <v>373</v>
      </c>
      <c r="C48" s="131">
        <v>98.1</v>
      </c>
      <c r="D48" s="149"/>
      <c r="E48" s="92">
        <f t="shared" si="0"/>
        <v>98.1</v>
      </c>
    </row>
    <row r="49" spans="1:5" ht="15" x14ac:dyDescent="0.25">
      <c r="A49" s="56"/>
      <c r="B49" s="148" t="s">
        <v>374</v>
      </c>
      <c r="C49" s="131">
        <v>1.44</v>
      </c>
      <c r="D49" s="92"/>
      <c r="E49" s="92">
        <f t="shared" si="0"/>
        <v>1.44</v>
      </c>
    </row>
    <row r="50" spans="1:5" ht="15" x14ac:dyDescent="0.25">
      <c r="A50" s="146">
        <v>12</v>
      </c>
      <c r="B50" s="100" t="s">
        <v>380</v>
      </c>
      <c r="C50" s="121">
        <f>C51+C52</f>
        <v>424.69600000000003</v>
      </c>
      <c r="D50" s="149"/>
      <c r="E50" s="94">
        <f t="shared" si="0"/>
        <v>424.69600000000003</v>
      </c>
    </row>
    <row r="51" spans="1:5" ht="15" x14ac:dyDescent="0.25">
      <c r="A51" s="56"/>
      <c r="B51" s="148" t="s">
        <v>372</v>
      </c>
      <c r="C51" s="110">
        <v>364.69600000000003</v>
      </c>
      <c r="D51" s="149"/>
      <c r="E51" s="92">
        <f t="shared" si="0"/>
        <v>364.69600000000003</v>
      </c>
    </row>
    <row r="52" spans="1:5" ht="15" customHeight="1" x14ac:dyDescent="0.25">
      <c r="A52" s="56"/>
      <c r="B52" s="148" t="s">
        <v>373</v>
      </c>
      <c r="C52" s="131">
        <v>60</v>
      </c>
      <c r="D52" s="149"/>
      <c r="E52" s="92">
        <f t="shared" si="0"/>
        <v>60</v>
      </c>
    </row>
    <row r="53" spans="1:5" ht="18" customHeight="1" x14ac:dyDescent="0.2">
      <c r="A53" s="146">
        <v>13</v>
      </c>
      <c r="B53" s="100" t="s">
        <v>381</v>
      </c>
      <c r="C53" s="121">
        <f>C54+C55+C56</f>
        <v>775.26099999999997</v>
      </c>
      <c r="D53" s="121">
        <f>D54+D55+D56</f>
        <v>0</v>
      </c>
      <c r="E53" s="94">
        <f>E54+E55+E56</f>
        <v>775.26099999999997</v>
      </c>
    </row>
    <row r="54" spans="1:5" ht="30" customHeight="1" x14ac:dyDescent="0.25">
      <c r="A54" s="56"/>
      <c r="B54" s="148" t="s">
        <v>372</v>
      </c>
      <c r="C54" s="110">
        <v>655.25199999999995</v>
      </c>
      <c r="D54" s="149"/>
      <c r="E54" s="92">
        <f t="shared" si="0"/>
        <v>655.25199999999995</v>
      </c>
    </row>
    <row r="55" spans="1:5" ht="15" x14ac:dyDescent="0.25">
      <c r="A55" s="56"/>
      <c r="B55" s="148" t="s">
        <v>373</v>
      </c>
      <c r="C55" s="131">
        <v>90</v>
      </c>
      <c r="D55" s="149"/>
      <c r="E55" s="92">
        <f t="shared" si="0"/>
        <v>90</v>
      </c>
    </row>
    <row r="56" spans="1:5" ht="15" x14ac:dyDescent="0.25">
      <c r="A56" s="56"/>
      <c r="B56" s="148" t="s">
        <v>374</v>
      </c>
      <c r="C56" s="131">
        <v>30.009</v>
      </c>
      <c r="D56" s="92"/>
      <c r="E56" s="92">
        <f t="shared" si="0"/>
        <v>30.009</v>
      </c>
    </row>
    <row r="57" spans="1:5" ht="15" customHeight="1" x14ac:dyDescent="0.2">
      <c r="A57" s="146">
        <v>14</v>
      </c>
      <c r="B57" s="100" t="s">
        <v>382</v>
      </c>
      <c r="C57" s="121">
        <f>C58+C59+C60</f>
        <v>653.20600000000002</v>
      </c>
      <c r="D57" s="121">
        <f t="shared" ref="D57:E57" si="3">D58+D59+D60</f>
        <v>0</v>
      </c>
      <c r="E57" s="150">
        <f t="shared" si="3"/>
        <v>653.20600000000002</v>
      </c>
    </row>
    <row r="58" spans="1:5" ht="16.5" customHeight="1" x14ac:dyDescent="0.25">
      <c r="A58" s="56"/>
      <c r="B58" s="148" t="s">
        <v>372</v>
      </c>
      <c r="C58" s="110">
        <v>538.26599999999996</v>
      </c>
      <c r="D58" s="149"/>
      <c r="E58" s="92">
        <f t="shared" si="0"/>
        <v>538.26599999999996</v>
      </c>
    </row>
    <row r="59" spans="1:5" ht="15.75" customHeight="1" x14ac:dyDescent="0.25">
      <c r="A59" s="56"/>
      <c r="B59" s="148" t="s">
        <v>373</v>
      </c>
      <c r="C59" s="131">
        <v>113.5</v>
      </c>
      <c r="D59" s="149"/>
      <c r="E59" s="92">
        <f t="shared" si="0"/>
        <v>113.5</v>
      </c>
    </row>
    <row r="60" spans="1:5" ht="15" x14ac:dyDescent="0.25">
      <c r="A60" s="56"/>
      <c r="B60" s="148" t="s">
        <v>374</v>
      </c>
      <c r="C60" s="131">
        <v>1.44</v>
      </c>
      <c r="D60" s="92"/>
      <c r="E60" s="92">
        <f t="shared" si="0"/>
        <v>1.44</v>
      </c>
    </row>
    <row r="61" spans="1:5" ht="14.25" x14ac:dyDescent="0.2">
      <c r="A61" s="146">
        <v>15</v>
      </c>
      <c r="B61" s="100" t="s">
        <v>383</v>
      </c>
      <c r="C61" s="121">
        <f>C62+C63+C64</f>
        <v>624.79999999999995</v>
      </c>
      <c r="D61" s="121">
        <f t="shared" ref="D61:E61" si="4">D62+D63+D64</f>
        <v>0</v>
      </c>
      <c r="E61" s="150">
        <f t="shared" si="4"/>
        <v>624.79999999999995</v>
      </c>
    </row>
    <row r="62" spans="1:5" ht="15" x14ac:dyDescent="0.25">
      <c r="A62" s="56"/>
      <c r="B62" s="148" t="s">
        <v>372</v>
      </c>
      <c r="C62" s="110">
        <v>507.64</v>
      </c>
      <c r="D62" s="149"/>
      <c r="E62" s="92">
        <f t="shared" si="0"/>
        <v>507.64</v>
      </c>
    </row>
    <row r="63" spans="1:5" ht="16.5" customHeight="1" x14ac:dyDescent="0.25">
      <c r="A63" s="56"/>
      <c r="B63" s="148" t="s">
        <v>373</v>
      </c>
      <c r="C63" s="131">
        <v>115</v>
      </c>
      <c r="D63" s="149"/>
      <c r="E63" s="92">
        <f t="shared" si="0"/>
        <v>115</v>
      </c>
    </row>
    <row r="64" spans="1:5" ht="15" x14ac:dyDescent="0.25">
      <c r="A64" s="56"/>
      <c r="B64" s="148" t="s">
        <v>374</v>
      </c>
      <c r="C64" s="131">
        <v>2.16</v>
      </c>
      <c r="D64" s="92"/>
      <c r="E64" s="92">
        <f t="shared" si="0"/>
        <v>2.16</v>
      </c>
    </row>
    <row r="65" spans="1:7" ht="15" x14ac:dyDescent="0.25">
      <c r="A65" s="146">
        <v>16</v>
      </c>
      <c r="B65" s="100" t="s">
        <v>324</v>
      </c>
      <c r="C65" s="121">
        <f>C66+C67</f>
        <v>1151.8689999999999</v>
      </c>
      <c r="D65" s="149"/>
      <c r="E65" s="94">
        <f t="shared" si="0"/>
        <v>1151.8689999999999</v>
      </c>
    </row>
    <row r="66" spans="1:7" ht="15" x14ac:dyDescent="0.25">
      <c r="A66" s="56"/>
      <c r="B66" s="148" t="s">
        <v>372</v>
      </c>
      <c r="C66" s="110">
        <v>1066.8689999999999</v>
      </c>
      <c r="D66" s="149"/>
      <c r="E66" s="92">
        <f t="shared" si="0"/>
        <v>1066.8689999999999</v>
      </c>
    </row>
    <row r="67" spans="1:7" ht="15" x14ac:dyDescent="0.25">
      <c r="A67" s="56"/>
      <c r="B67" s="148" t="s">
        <v>373</v>
      </c>
      <c r="C67" s="131">
        <v>85</v>
      </c>
      <c r="D67" s="149"/>
      <c r="E67" s="92">
        <f t="shared" si="0"/>
        <v>85</v>
      </c>
    </row>
    <row r="68" spans="1:7" ht="15" x14ac:dyDescent="0.25">
      <c r="A68" s="146">
        <v>17</v>
      </c>
      <c r="B68" s="100" t="s">
        <v>326</v>
      </c>
      <c r="C68" s="121">
        <f>C69+C70</f>
        <v>377.01600000000002</v>
      </c>
      <c r="D68" s="149"/>
      <c r="E68" s="94">
        <f t="shared" si="0"/>
        <v>377.01600000000002</v>
      </c>
    </row>
    <row r="69" spans="1:7" ht="15" x14ac:dyDescent="0.25">
      <c r="A69" s="56"/>
      <c r="B69" s="148" t="s">
        <v>372</v>
      </c>
      <c r="C69" s="110">
        <v>356.51600000000002</v>
      </c>
      <c r="D69" s="149"/>
      <c r="E69" s="92">
        <f t="shared" si="0"/>
        <v>356.51600000000002</v>
      </c>
    </row>
    <row r="70" spans="1:7" ht="15" x14ac:dyDescent="0.25">
      <c r="A70" s="56"/>
      <c r="B70" s="148" t="s">
        <v>373</v>
      </c>
      <c r="C70" s="131">
        <v>20.5</v>
      </c>
      <c r="D70" s="149"/>
      <c r="E70" s="92">
        <f t="shared" si="0"/>
        <v>20.5</v>
      </c>
    </row>
    <row r="71" spans="1:7" ht="30.75" customHeight="1" x14ac:dyDescent="0.25">
      <c r="A71" s="151">
        <v>18</v>
      </c>
      <c r="B71" s="100" t="s">
        <v>384</v>
      </c>
      <c r="C71" s="152">
        <f>C72+C73</f>
        <v>1496.17</v>
      </c>
      <c r="D71" s="149"/>
      <c r="E71" s="94">
        <f t="shared" si="0"/>
        <v>1496.17</v>
      </c>
    </row>
    <row r="72" spans="1:7" ht="15" customHeight="1" x14ac:dyDescent="0.25">
      <c r="A72" s="56"/>
      <c r="B72" s="148" t="s">
        <v>372</v>
      </c>
      <c r="C72" s="110">
        <v>1148.67</v>
      </c>
      <c r="D72" s="149"/>
      <c r="E72" s="92">
        <f t="shared" si="0"/>
        <v>1148.67</v>
      </c>
    </row>
    <row r="73" spans="1:7" ht="15" x14ac:dyDescent="0.25">
      <c r="A73" s="56"/>
      <c r="B73" s="148" t="s">
        <v>373</v>
      </c>
      <c r="C73" s="131">
        <v>347.5</v>
      </c>
      <c r="D73" s="149"/>
      <c r="E73" s="92">
        <f t="shared" si="0"/>
        <v>347.5</v>
      </c>
    </row>
    <row r="74" spans="1:7" ht="15" x14ac:dyDescent="0.25">
      <c r="A74" s="146">
        <v>19</v>
      </c>
      <c r="B74" s="100" t="s">
        <v>385</v>
      </c>
      <c r="C74" s="121">
        <f>C75+C76+C77</f>
        <v>653.89300000000003</v>
      </c>
      <c r="D74" s="149"/>
      <c r="E74" s="94">
        <f t="shared" si="0"/>
        <v>653.89300000000003</v>
      </c>
    </row>
    <row r="75" spans="1:7" ht="15" x14ac:dyDescent="0.25">
      <c r="A75" s="56"/>
      <c r="B75" s="148" t="s">
        <v>372</v>
      </c>
      <c r="C75" s="110">
        <v>512.99099999999999</v>
      </c>
      <c r="D75" s="149"/>
      <c r="E75" s="92">
        <f t="shared" si="0"/>
        <v>512.99099999999999</v>
      </c>
    </row>
    <row r="76" spans="1:7" ht="15" x14ac:dyDescent="0.25">
      <c r="A76" s="56"/>
      <c r="B76" s="148" t="s">
        <v>373</v>
      </c>
      <c r="C76" s="131">
        <v>28.5</v>
      </c>
      <c r="D76" s="149"/>
      <c r="E76" s="92">
        <f t="shared" si="0"/>
        <v>28.5</v>
      </c>
    </row>
    <row r="77" spans="1:7" ht="15" x14ac:dyDescent="0.25">
      <c r="A77" s="56"/>
      <c r="B77" s="148" t="s">
        <v>374</v>
      </c>
      <c r="C77" s="131">
        <v>112.402</v>
      </c>
      <c r="D77" s="149"/>
      <c r="E77" s="92">
        <f t="shared" si="0"/>
        <v>112.402</v>
      </c>
    </row>
    <row r="78" spans="1:7" ht="15" x14ac:dyDescent="0.25">
      <c r="A78" s="60"/>
      <c r="B78" s="102" t="s">
        <v>386</v>
      </c>
      <c r="C78" s="121">
        <f>C13+C17+C21+C25+C28+C31+C34+C37+C40+C43+C46+C50+C53+C57+C61+C65+C68+C71+C74</f>
        <v>11972.593999999999</v>
      </c>
      <c r="D78" s="121">
        <f t="shared" ref="D78:E78" si="5">D13+D17+D21+D25+D28+D31+D34+D37+D40+D43+D46+D50+D53+D57+D61+D65+D68+D71+D74</f>
        <v>0.38800000000000001</v>
      </c>
      <c r="E78" s="150">
        <f t="shared" si="5"/>
        <v>11972.982</v>
      </c>
      <c r="G78" s="112"/>
    </row>
    <row r="79" spans="1:7" ht="15" x14ac:dyDescent="0.25">
      <c r="A79" s="60"/>
      <c r="B79" s="148" t="s">
        <v>387</v>
      </c>
      <c r="C79" s="110">
        <f>C14+C18+C22+C26+C29+C32+C35+C38+C41+C44+C47+C51+C54+C58+C62+C66+C69+C72+C75</f>
        <v>10488.624</v>
      </c>
      <c r="D79" s="149"/>
      <c r="E79" s="92">
        <f t="shared" si="0"/>
        <v>10488.624</v>
      </c>
    </row>
    <row r="80" spans="1:7" ht="15" x14ac:dyDescent="0.25">
      <c r="A80" s="60"/>
      <c r="B80" s="148" t="s">
        <v>388</v>
      </c>
      <c r="C80" s="131">
        <f>C15+C19+C23+C27+C30+C33+C36+C39+C42+C45+C48+C52+C55+C59+C63+C67+C70+C73+C76</f>
        <v>1283.7</v>
      </c>
      <c r="D80" s="65"/>
      <c r="E80" s="92">
        <f t="shared" si="0"/>
        <v>1283.7</v>
      </c>
    </row>
    <row r="81" spans="1:5" ht="15" x14ac:dyDescent="0.25">
      <c r="A81" s="153"/>
      <c r="B81" s="148" t="s">
        <v>374</v>
      </c>
      <c r="C81" s="132">
        <f>C16+C20+C24+C49+C56+C60+C64+C77</f>
        <v>200.26999999999998</v>
      </c>
      <c r="D81" s="92">
        <f>D16+D24+D56+D60+D64+D49+D20</f>
        <v>0.38800000000000001</v>
      </c>
      <c r="E81" s="92">
        <f>C81+D81</f>
        <v>200.65799999999999</v>
      </c>
    </row>
    <row r="82" spans="1:5" x14ac:dyDescent="0.2">
      <c r="B82" s="2"/>
      <c r="C82" s="1"/>
    </row>
    <row r="83" spans="1:5" ht="15" x14ac:dyDescent="0.25">
      <c r="C83" s="168"/>
    </row>
    <row r="84" spans="1:5" x14ac:dyDescent="0.2">
      <c r="C84" s="1"/>
    </row>
  </sheetData>
  <mergeCells count="3">
    <mergeCell ref="C1:E1"/>
    <mergeCell ref="A8:E8"/>
    <mergeCell ref="B9:D9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topLeftCell="A28" zoomScale="130" zoomScaleNormal="130" workbookViewId="0">
      <selection activeCell="L30" sqref="L30"/>
    </sheetView>
  </sheetViews>
  <sheetFormatPr defaultRowHeight="12.75" x14ac:dyDescent="0.2"/>
  <cols>
    <col min="1" max="1" width="6.7109375" customWidth="1"/>
    <col min="2" max="2" width="47.140625" customWidth="1"/>
    <col min="3" max="3" width="2" customWidth="1"/>
    <col min="4" max="4" width="12.42578125" customWidth="1"/>
    <col min="5" max="5" width="11.42578125" customWidth="1"/>
  </cols>
  <sheetData>
    <row r="1" spans="1:6" ht="16.5" customHeight="1" x14ac:dyDescent="0.2">
      <c r="C1" s="169" t="s">
        <v>198</v>
      </c>
      <c r="D1" s="169"/>
      <c r="E1" s="169"/>
    </row>
    <row r="2" spans="1:6" ht="15" x14ac:dyDescent="0.25">
      <c r="B2" s="42" t="s">
        <v>193</v>
      </c>
      <c r="C2" s="43"/>
    </row>
    <row r="3" spans="1:6" ht="12.75" customHeight="1" x14ac:dyDescent="0.25">
      <c r="A3" s="3"/>
      <c r="B3" s="42" t="s">
        <v>195</v>
      </c>
      <c r="C3" s="43"/>
    </row>
    <row r="4" spans="1:6" ht="15" x14ac:dyDescent="0.25">
      <c r="A4" s="3"/>
      <c r="B4" s="42" t="s">
        <v>194</v>
      </c>
      <c r="C4" s="43"/>
    </row>
    <row r="5" spans="1:6" ht="15" x14ac:dyDescent="0.25">
      <c r="A5" s="3"/>
      <c r="B5" s="42" t="s">
        <v>364</v>
      </c>
      <c r="C5" s="43"/>
    </row>
    <row r="6" spans="1:6" ht="15" x14ac:dyDescent="0.25">
      <c r="A6" s="3"/>
      <c r="B6" s="42" t="s">
        <v>396</v>
      </c>
      <c r="C6" s="43"/>
    </row>
    <row r="7" spans="1:6" ht="15.75" x14ac:dyDescent="0.25">
      <c r="A7" s="3"/>
      <c r="B7" s="3"/>
      <c r="C7" s="27"/>
    </row>
    <row r="8" spans="1:6" ht="18.75" customHeight="1" x14ac:dyDescent="0.2">
      <c r="A8" s="170" t="s">
        <v>389</v>
      </c>
      <c r="B8" s="170"/>
      <c r="C8" s="170"/>
      <c r="D8" s="170"/>
      <c r="E8" s="170"/>
    </row>
    <row r="9" spans="1:6" ht="18.75" customHeight="1" x14ac:dyDescent="0.2">
      <c r="A9" s="170"/>
      <c r="B9" s="170"/>
      <c r="C9" s="170"/>
      <c r="D9" s="170"/>
      <c r="E9" s="170"/>
    </row>
    <row r="10" spans="1:6" ht="15" x14ac:dyDescent="0.2">
      <c r="A10" s="154"/>
      <c r="B10" s="154"/>
      <c r="C10" s="154"/>
      <c r="D10" s="154"/>
    </row>
    <row r="11" spans="1:6" ht="14.25" customHeight="1" x14ac:dyDescent="0.25">
      <c r="A11" s="154"/>
      <c r="B11" s="154"/>
      <c r="C11" s="154"/>
      <c r="D11" s="155"/>
      <c r="F11" s="156" t="s">
        <v>162</v>
      </c>
    </row>
    <row r="12" spans="1:6" ht="21.75" customHeight="1" x14ac:dyDescent="0.2">
      <c r="A12" s="157" t="s">
        <v>145</v>
      </c>
      <c r="B12" s="178" t="s">
        <v>155</v>
      </c>
      <c r="C12" s="178"/>
      <c r="D12" s="56" t="s">
        <v>196</v>
      </c>
      <c r="E12" s="57" t="s">
        <v>199</v>
      </c>
      <c r="F12" s="57" t="s">
        <v>197</v>
      </c>
    </row>
    <row r="13" spans="1:6" ht="14.25" customHeight="1" x14ac:dyDescent="0.2">
      <c r="A13" s="158">
        <v>1</v>
      </c>
      <c r="B13" s="179">
        <v>2</v>
      </c>
      <c r="C13" s="179"/>
      <c r="D13" s="159">
        <v>3</v>
      </c>
      <c r="E13" s="160">
        <v>4</v>
      </c>
      <c r="F13" s="160">
        <v>5</v>
      </c>
    </row>
    <row r="14" spans="1:6" ht="14.25" x14ac:dyDescent="0.2">
      <c r="A14" s="146">
        <v>1</v>
      </c>
      <c r="B14" s="175" t="s">
        <v>390</v>
      </c>
      <c r="C14" s="175"/>
      <c r="D14" s="121">
        <f>D15+D16+D17</f>
        <v>1282.944</v>
      </c>
      <c r="E14" s="121">
        <f>E15+E16+E17</f>
        <v>0.46500000000000002</v>
      </c>
      <c r="F14" s="122">
        <f>D14+E14</f>
        <v>1283.4089999999999</v>
      </c>
    </row>
    <row r="15" spans="1:6" ht="15" x14ac:dyDescent="0.25">
      <c r="A15" s="56"/>
      <c r="B15" s="173" t="s">
        <v>372</v>
      </c>
      <c r="C15" s="173"/>
      <c r="D15" s="110">
        <v>1217.248</v>
      </c>
      <c r="E15" s="92"/>
      <c r="F15" s="119">
        <f>D15+E15</f>
        <v>1217.248</v>
      </c>
    </row>
    <row r="16" spans="1:6" ht="15" x14ac:dyDescent="0.25">
      <c r="A16" s="56"/>
      <c r="B16" s="173" t="s">
        <v>373</v>
      </c>
      <c r="C16" s="173"/>
      <c r="D16" s="131">
        <v>17</v>
      </c>
      <c r="E16" s="65"/>
      <c r="F16" s="119">
        <f t="shared" ref="F16:F47" si="0">D16+E16</f>
        <v>17</v>
      </c>
    </row>
    <row r="17" spans="1:6" ht="19.5" customHeight="1" x14ac:dyDescent="0.25">
      <c r="A17" s="56"/>
      <c r="B17" s="173" t="s">
        <v>391</v>
      </c>
      <c r="C17" s="173"/>
      <c r="D17" s="131">
        <v>48.695999999999998</v>
      </c>
      <c r="E17" s="65">
        <v>0.46500000000000002</v>
      </c>
      <c r="F17" s="119">
        <f t="shared" si="0"/>
        <v>49.161000000000001</v>
      </c>
    </row>
    <row r="18" spans="1:6" ht="14.25" x14ac:dyDescent="0.2">
      <c r="A18" s="146">
        <v>2</v>
      </c>
      <c r="B18" s="175" t="s">
        <v>293</v>
      </c>
      <c r="C18" s="175"/>
      <c r="D18" s="121">
        <f>D19+D20</f>
        <v>1474.8209999999999</v>
      </c>
      <c r="E18" s="121">
        <f>E19+E20</f>
        <v>0</v>
      </c>
      <c r="F18" s="122">
        <f t="shared" si="0"/>
        <v>1474.8209999999999</v>
      </c>
    </row>
    <row r="19" spans="1:6" ht="15" x14ac:dyDescent="0.25">
      <c r="A19" s="56"/>
      <c r="B19" s="173" t="s">
        <v>372</v>
      </c>
      <c r="C19" s="173"/>
      <c r="D19" s="110">
        <v>1416.8209999999999</v>
      </c>
      <c r="E19" s="92"/>
      <c r="F19" s="119">
        <f t="shared" si="0"/>
        <v>1416.8209999999999</v>
      </c>
    </row>
    <row r="20" spans="1:6" ht="15" x14ac:dyDescent="0.25">
      <c r="A20" s="56"/>
      <c r="B20" s="173" t="s">
        <v>373</v>
      </c>
      <c r="C20" s="173"/>
      <c r="D20" s="131">
        <v>58</v>
      </c>
      <c r="E20" s="65"/>
      <c r="F20" s="119">
        <f t="shared" si="0"/>
        <v>58</v>
      </c>
    </row>
    <row r="21" spans="1:6" ht="14.25" x14ac:dyDescent="0.2">
      <c r="A21" s="146">
        <v>3</v>
      </c>
      <c r="B21" s="175" t="s">
        <v>392</v>
      </c>
      <c r="C21" s="175"/>
      <c r="D21" s="121">
        <f>D22+D23</f>
        <v>354.44200000000001</v>
      </c>
      <c r="E21" s="121">
        <f>E22+E23</f>
        <v>0</v>
      </c>
      <c r="F21" s="122">
        <f t="shared" si="0"/>
        <v>354.44200000000001</v>
      </c>
    </row>
    <row r="22" spans="1:6" ht="15" x14ac:dyDescent="0.25">
      <c r="A22" s="56"/>
      <c r="B22" s="173" t="s">
        <v>372</v>
      </c>
      <c r="C22" s="173"/>
      <c r="D22" s="110">
        <v>352.74200000000002</v>
      </c>
      <c r="E22" s="92"/>
      <c r="F22" s="119">
        <f t="shared" si="0"/>
        <v>352.74200000000002</v>
      </c>
    </row>
    <row r="23" spans="1:6" ht="15" x14ac:dyDescent="0.25">
      <c r="A23" s="56"/>
      <c r="B23" s="173" t="s">
        <v>373</v>
      </c>
      <c r="C23" s="173"/>
      <c r="D23" s="131">
        <v>1.7</v>
      </c>
      <c r="E23" s="65"/>
      <c r="F23" s="119">
        <f t="shared" si="0"/>
        <v>1.7</v>
      </c>
    </row>
    <row r="24" spans="1:6" ht="14.25" x14ac:dyDescent="0.2">
      <c r="A24" s="146">
        <v>4</v>
      </c>
      <c r="B24" s="175" t="s">
        <v>295</v>
      </c>
      <c r="C24" s="175"/>
      <c r="D24" s="121">
        <f>D25+D26</f>
        <v>1027.0509999999999</v>
      </c>
      <c r="E24" s="121">
        <f>E25+E26</f>
        <v>0</v>
      </c>
      <c r="F24" s="122">
        <f t="shared" si="0"/>
        <v>1027.0509999999999</v>
      </c>
    </row>
    <row r="25" spans="1:6" ht="15" x14ac:dyDescent="0.25">
      <c r="A25" s="56"/>
      <c r="B25" s="173" t="s">
        <v>372</v>
      </c>
      <c r="C25" s="173"/>
      <c r="D25" s="110">
        <v>777.05100000000004</v>
      </c>
      <c r="E25" s="92"/>
      <c r="F25" s="119">
        <f t="shared" si="0"/>
        <v>777.05100000000004</v>
      </c>
    </row>
    <row r="26" spans="1:6" ht="15" x14ac:dyDescent="0.25">
      <c r="A26" s="56"/>
      <c r="B26" s="173" t="s">
        <v>373</v>
      </c>
      <c r="C26" s="173"/>
      <c r="D26" s="131">
        <v>250</v>
      </c>
      <c r="E26" s="65"/>
      <c r="F26" s="119">
        <f t="shared" si="0"/>
        <v>250</v>
      </c>
    </row>
    <row r="27" spans="1:6" ht="14.25" x14ac:dyDescent="0.2">
      <c r="A27" s="146">
        <v>5</v>
      </c>
      <c r="B27" s="175" t="s">
        <v>297</v>
      </c>
      <c r="C27" s="175"/>
      <c r="D27" s="121">
        <f>D28+D29</f>
        <v>74.662000000000006</v>
      </c>
      <c r="E27" s="121">
        <f>E28+E29</f>
        <v>0</v>
      </c>
      <c r="F27" s="122">
        <f t="shared" si="0"/>
        <v>74.662000000000006</v>
      </c>
    </row>
    <row r="28" spans="1:6" ht="15" x14ac:dyDescent="0.25">
      <c r="A28" s="56"/>
      <c r="B28" s="173" t="s">
        <v>372</v>
      </c>
      <c r="C28" s="173"/>
      <c r="D28" s="110">
        <v>72.762</v>
      </c>
      <c r="E28" s="92"/>
      <c r="F28" s="119">
        <f t="shared" si="0"/>
        <v>72.762</v>
      </c>
    </row>
    <row r="29" spans="1:6" ht="15" x14ac:dyDescent="0.25">
      <c r="A29" s="56"/>
      <c r="B29" s="173" t="s">
        <v>373</v>
      </c>
      <c r="C29" s="173"/>
      <c r="D29" s="131">
        <v>1.9</v>
      </c>
      <c r="E29" s="65"/>
      <c r="F29" s="119">
        <f t="shared" si="0"/>
        <v>1.9</v>
      </c>
    </row>
    <row r="30" spans="1:6" ht="17.25" customHeight="1" x14ac:dyDescent="0.2">
      <c r="A30" s="151">
        <v>6</v>
      </c>
      <c r="B30" s="175" t="s">
        <v>393</v>
      </c>
      <c r="C30" s="175"/>
      <c r="D30" s="121">
        <f>D31+D32+D33</f>
        <v>4213.92</v>
      </c>
      <c r="E30" s="121">
        <f>E31+E32+E33</f>
        <v>0.46500000000000002</v>
      </c>
      <c r="F30" s="122">
        <f t="shared" si="0"/>
        <v>4214.3850000000002</v>
      </c>
    </row>
    <row r="31" spans="1:6" ht="15" x14ac:dyDescent="0.25">
      <c r="A31" s="60"/>
      <c r="B31" s="173" t="s">
        <v>387</v>
      </c>
      <c r="C31" s="173"/>
      <c r="D31" s="110">
        <f>D15+D19+D22+D25+D28</f>
        <v>3836.6240000000003</v>
      </c>
      <c r="E31" s="92">
        <f>E15+E19+E22+E25+E28</f>
        <v>0</v>
      </c>
      <c r="F31" s="119">
        <f t="shared" si="0"/>
        <v>3836.6240000000003</v>
      </c>
    </row>
    <row r="32" spans="1:6" ht="19.5" customHeight="1" x14ac:dyDescent="0.25">
      <c r="A32" s="60"/>
      <c r="B32" s="173" t="s">
        <v>388</v>
      </c>
      <c r="C32" s="173"/>
      <c r="D32" s="131">
        <f>D16+D20+D23+D26+D29</f>
        <v>328.59999999999997</v>
      </c>
      <c r="E32" s="65"/>
      <c r="F32" s="119">
        <f t="shared" si="0"/>
        <v>328.59999999999997</v>
      </c>
    </row>
    <row r="33" spans="1:6" ht="15" x14ac:dyDescent="0.25">
      <c r="A33" s="60"/>
      <c r="B33" s="173" t="s">
        <v>374</v>
      </c>
      <c r="C33" s="173"/>
      <c r="D33" s="131">
        <f>D17</f>
        <v>48.695999999999998</v>
      </c>
      <c r="E33" s="65">
        <f>E17</f>
        <v>0.46500000000000002</v>
      </c>
      <c r="F33" s="119">
        <f t="shared" si="0"/>
        <v>49.161000000000001</v>
      </c>
    </row>
    <row r="34" spans="1:6" ht="14.25" x14ac:dyDescent="0.2">
      <c r="A34" s="146">
        <v>7</v>
      </c>
      <c r="B34" s="175" t="s">
        <v>333</v>
      </c>
      <c r="C34" s="175"/>
      <c r="D34" s="121">
        <f>D35+D36+D38+D37</f>
        <v>1116.3870000000002</v>
      </c>
      <c r="E34" s="102"/>
      <c r="F34" s="122">
        <f t="shared" si="0"/>
        <v>1116.3870000000002</v>
      </c>
    </row>
    <row r="35" spans="1:6" ht="15" x14ac:dyDescent="0.25">
      <c r="A35" s="56"/>
      <c r="B35" s="173" t="s">
        <v>372</v>
      </c>
      <c r="C35" s="173"/>
      <c r="D35" s="110">
        <v>926.12300000000005</v>
      </c>
      <c r="E35" s="60"/>
      <c r="F35" s="119">
        <f t="shared" si="0"/>
        <v>926.12300000000005</v>
      </c>
    </row>
    <row r="36" spans="1:6" ht="15" x14ac:dyDescent="0.25">
      <c r="A36" s="56"/>
      <c r="B36" s="173" t="s">
        <v>373</v>
      </c>
      <c r="C36" s="174"/>
      <c r="D36" s="131">
        <v>68.400000000000006</v>
      </c>
      <c r="E36" s="60"/>
      <c r="F36" s="119">
        <f t="shared" si="0"/>
        <v>68.400000000000006</v>
      </c>
    </row>
    <row r="37" spans="1:6" ht="15" x14ac:dyDescent="0.25">
      <c r="A37" s="56"/>
      <c r="B37" s="161" t="s">
        <v>374</v>
      </c>
      <c r="C37" s="162"/>
      <c r="D37" s="163">
        <v>34.363999999999997</v>
      </c>
      <c r="E37" s="60"/>
      <c r="F37" s="119">
        <f t="shared" si="0"/>
        <v>34.363999999999997</v>
      </c>
    </row>
    <row r="38" spans="1:6" ht="15" x14ac:dyDescent="0.25">
      <c r="A38" s="56"/>
      <c r="B38" s="173" t="s">
        <v>394</v>
      </c>
      <c r="C38" s="177"/>
      <c r="D38" s="110">
        <v>87.5</v>
      </c>
      <c r="E38" s="60"/>
      <c r="F38" s="119">
        <f t="shared" si="0"/>
        <v>87.5</v>
      </c>
    </row>
    <row r="39" spans="1:6" ht="14.25" x14ac:dyDescent="0.2">
      <c r="A39" s="146">
        <v>8</v>
      </c>
      <c r="B39" s="175" t="s">
        <v>335</v>
      </c>
      <c r="C39" s="175"/>
      <c r="D39" s="121">
        <f>D40+D41+D42</f>
        <v>2025.0119999999999</v>
      </c>
      <c r="E39" s="94">
        <f>E42</f>
        <v>0</v>
      </c>
      <c r="F39" s="122">
        <f t="shared" si="0"/>
        <v>2025.0119999999999</v>
      </c>
    </row>
    <row r="40" spans="1:6" ht="15" x14ac:dyDescent="0.25">
      <c r="A40" s="56"/>
      <c r="B40" s="173" t="s">
        <v>372</v>
      </c>
      <c r="C40" s="173"/>
      <c r="D40" s="110">
        <v>1776.992</v>
      </c>
      <c r="E40" s="65"/>
      <c r="F40" s="119">
        <f t="shared" si="0"/>
        <v>1776.992</v>
      </c>
    </row>
    <row r="41" spans="1:6" ht="15" x14ac:dyDescent="0.25">
      <c r="A41" s="56"/>
      <c r="B41" s="173" t="s">
        <v>373</v>
      </c>
      <c r="C41" s="174"/>
      <c r="D41" s="131">
        <v>170</v>
      </c>
      <c r="E41" s="65"/>
      <c r="F41" s="119">
        <f t="shared" si="0"/>
        <v>170</v>
      </c>
    </row>
    <row r="42" spans="1:6" ht="15" x14ac:dyDescent="0.25">
      <c r="A42" s="56"/>
      <c r="B42" s="161" t="s">
        <v>374</v>
      </c>
      <c r="C42" s="162"/>
      <c r="D42" s="163">
        <v>78.02</v>
      </c>
      <c r="E42" s="92"/>
      <c r="F42" s="119">
        <f t="shared" si="0"/>
        <v>78.02</v>
      </c>
    </row>
    <row r="43" spans="1:6" ht="14.25" x14ac:dyDescent="0.2">
      <c r="A43" s="151">
        <v>9</v>
      </c>
      <c r="B43" s="175" t="s">
        <v>395</v>
      </c>
      <c r="C43" s="176"/>
      <c r="D43" s="121">
        <f>D44+D45+D47+D46</f>
        <v>3141.3989999999999</v>
      </c>
      <c r="E43" s="94">
        <f>E46</f>
        <v>0</v>
      </c>
      <c r="F43" s="122">
        <f t="shared" si="0"/>
        <v>3141.3989999999999</v>
      </c>
    </row>
    <row r="44" spans="1:6" ht="15" x14ac:dyDescent="0.25">
      <c r="A44" s="60"/>
      <c r="B44" s="173" t="s">
        <v>387</v>
      </c>
      <c r="C44" s="173"/>
      <c r="D44" s="110">
        <f>D35+D40</f>
        <v>2703.1149999999998</v>
      </c>
      <c r="E44" s="65"/>
      <c r="F44" s="119">
        <f t="shared" si="0"/>
        <v>2703.1149999999998</v>
      </c>
    </row>
    <row r="45" spans="1:6" ht="15" x14ac:dyDescent="0.25">
      <c r="A45" s="60"/>
      <c r="B45" s="173" t="s">
        <v>388</v>
      </c>
      <c r="C45" s="174"/>
      <c r="D45" s="131">
        <f>D36+D41</f>
        <v>238.4</v>
      </c>
      <c r="E45" s="65"/>
      <c r="F45" s="119">
        <f t="shared" si="0"/>
        <v>238.4</v>
      </c>
    </row>
    <row r="46" spans="1:6" ht="15" x14ac:dyDescent="0.25">
      <c r="A46" s="60"/>
      <c r="B46" s="161" t="s">
        <v>374</v>
      </c>
      <c r="C46" s="162"/>
      <c r="D46" s="163">
        <f>D37+D42</f>
        <v>112.38399999999999</v>
      </c>
      <c r="E46" s="92">
        <f>E37+E42</f>
        <v>0</v>
      </c>
      <c r="F46" s="119">
        <f t="shared" si="0"/>
        <v>112.38399999999999</v>
      </c>
    </row>
    <row r="47" spans="1:6" ht="15" customHeight="1" x14ac:dyDescent="0.25">
      <c r="A47" s="60"/>
      <c r="B47" s="173" t="s">
        <v>394</v>
      </c>
      <c r="C47" s="177"/>
      <c r="D47" s="110">
        <f>D38</f>
        <v>87.5</v>
      </c>
      <c r="E47" s="60"/>
      <c r="F47" s="119">
        <f t="shared" si="0"/>
        <v>87.5</v>
      </c>
    </row>
    <row r="48" spans="1:6" x14ac:dyDescent="0.2">
      <c r="B48" s="164"/>
      <c r="C48" s="165"/>
      <c r="D48" s="166"/>
    </row>
    <row r="49" spans="2:3" x14ac:dyDescent="0.2">
      <c r="B49" s="2"/>
      <c r="C49" s="1"/>
    </row>
    <row r="51" spans="2:3" x14ac:dyDescent="0.2">
      <c r="C51" s="1"/>
    </row>
  </sheetData>
  <mergeCells count="35">
    <mergeCell ref="B20:C20"/>
    <mergeCell ref="C1:E1"/>
    <mergeCell ref="A8:E9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7:C47"/>
    <mergeCell ref="B33:C33"/>
    <mergeCell ref="B34:C34"/>
    <mergeCell ref="B35:C35"/>
    <mergeCell ref="B36:C36"/>
    <mergeCell ref="B38:C38"/>
    <mergeCell ref="B39:C39"/>
    <mergeCell ref="B40:C40"/>
    <mergeCell ref="B41:C41"/>
    <mergeCell ref="B43:C43"/>
    <mergeCell ref="B44:C44"/>
    <mergeCell ref="B45:C45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3"/>
  <sheetViews>
    <sheetView tabSelected="1" topLeftCell="A61" zoomScale="130" zoomScaleNormal="130" workbookViewId="0">
      <selection activeCell="I32" sqref="I32"/>
    </sheetView>
  </sheetViews>
  <sheetFormatPr defaultRowHeight="12.75" x14ac:dyDescent="0.2"/>
  <cols>
    <col min="1" max="1" width="6.7109375" customWidth="1"/>
    <col min="2" max="2" width="53.5703125" customWidth="1"/>
    <col min="3" max="3" width="12.28515625" customWidth="1"/>
    <col min="4" max="4" width="10.5703125" bestFit="1" customWidth="1"/>
    <col min="5" max="5" width="10.28515625" customWidth="1"/>
  </cols>
  <sheetData>
    <row r="1" spans="1:5" ht="16.5" customHeight="1" x14ac:dyDescent="0.2">
      <c r="C1" s="169" t="s">
        <v>198</v>
      </c>
      <c r="D1" s="169"/>
      <c r="E1" s="169"/>
    </row>
    <row r="2" spans="1:5" ht="15" x14ac:dyDescent="0.25">
      <c r="B2" s="42" t="s">
        <v>193</v>
      </c>
      <c r="C2" s="43"/>
    </row>
    <row r="3" spans="1:5" ht="12.75" customHeight="1" x14ac:dyDescent="0.25">
      <c r="A3" s="3"/>
      <c r="B3" s="42" t="s">
        <v>195</v>
      </c>
      <c r="C3" s="43"/>
    </row>
    <row r="4" spans="1:5" ht="15" x14ac:dyDescent="0.25">
      <c r="A4" s="3"/>
      <c r="B4" s="42" t="s">
        <v>194</v>
      </c>
      <c r="C4" s="43"/>
    </row>
    <row r="5" spans="1:5" ht="15" x14ac:dyDescent="0.25">
      <c r="A5" s="3"/>
      <c r="B5" s="42" t="s">
        <v>364</v>
      </c>
      <c r="C5" s="43"/>
    </row>
    <row r="6" spans="1:5" ht="15" x14ac:dyDescent="0.25">
      <c r="A6" s="3"/>
      <c r="B6" s="42" t="s">
        <v>344</v>
      </c>
      <c r="C6" s="43"/>
    </row>
    <row r="7" spans="1:5" ht="15.75" x14ac:dyDescent="0.25">
      <c r="A7" s="3"/>
      <c r="B7" s="3"/>
      <c r="C7" s="27"/>
    </row>
    <row r="8" spans="1:5" ht="18.75" customHeight="1" x14ac:dyDescent="0.3">
      <c r="A8" s="170" t="s">
        <v>260</v>
      </c>
      <c r="B8" s="170"/>
      <c r="C8" s="170"/>
      <c r="D8" s="170"/>
      <c r="E8" s="170"/>
    </row>
    <row r="9" spans="1:5" ht="14.25" x14ac:dyDescent="0.2">
      <c r="A9" s="87"/>
      <c r="B9" s="87"/>
      <c r="C9" s="87"/>
      <c r="D9" s="87"/>
      <c r="E9" s="87"/>
    </row>
    <row r="10" spans="1:5" x14ac:dyDescent="0.2">
      <c r="A10" s="88"/>
      <c r="B10" s="89"/>
      <c r="C10" s="89"/>
      <c r="D10" s="89"/>
      <c r="E10" s="89" t="s">
        <v>162</v>
      </c>
    </row>
    <row r="11" spans="1:5" ht="24.75" customHeight="1" x14ac:dyDescent="0.2">
      <c r="A11" s="96" t="s">
        <v>145</v>
      </c>
      <c r="B11" s="97" t="s">
        <v>261</v>
      </c>
      <c r="C11" s="56" t="s">
        <v>196</v>
      </c>
      <c r="D11" s="57" t="s">
        <v>199</v>
      </c>
      <c r="E11" s="57" t="s">
        <v>197</v>
      </c>
    </row>
    <row r="12" spans="1:5" ht="15.75" customHeight="1" x14ac:dyDescent="0.2">
      <c r="A12" s="135">
        <v>1</v>
      </c>
      <c r="B12" s="136">
        <v>2</v>
      </c>
      <c r="C12" s="137">
        <v>3</v>
      </c>
      <c r="D12" s="95">
        <v>4</v>
      </c>
      <c r="E12" s="95">
        <v>5</v>
      </c>
    </row>
    <row r="13" spans="1:5" ht="14.25" customHeight="1" x14ac:dyDescent="0.2">
      <c r="A13" s="72" t="s">
        <v>26</v>
      </c>
      <c r="B13" s="98" t="s">
        <v>262</v>
      </c>
      <c r="C13" s="94">
        <f>C14</f>
        <v>46.7</v>
      </c>
      <c r="D13" s="94">
        <f t="shared" ref="D13:E13" si="0">D14</f>
        <v>0</v>
      </c>
      <c r="E13" s="94">
        <f t="shared" si="0"/>
        <v>46.7</v>
      </c>
    </row>
    <row r="14" spans="1:5" ht="14.25" x14ac:dyDescent="0.2">
      <c r="A14" s="93" t="s">
        <v>258</v>
      </c>
      <c r="B14" s="99" t="s">
        <v>11</v>
      </c>
      <c r="C14" s="94">
        <f>C15+C16</f>
        <v>46.7</v>
      </c>
      <c r="D14" s="94">
        <f t="shared" ref="D14:E14" si="1">D15+D16</f>
        <v>0</v>
      </c>
      <c r="E14" s="94">
        <f t="shared" si="1"/>
        <v>46.7</v>
      </c>
    </row>
    <row r="15" spans="1:5" ht="15" x14ac:dyDescent="0.25">
      <c r="A15" s="91" t="s">
        <v>263</v>
      </c>
      <c r="B15" s="17" t="s">
        <v>21</v>
      </c>
      <c r="C15" s="92">
        <v>36.700000000000003</v>
      </c>
      <c r="D15" s="60"/>
      <c r="E15" s="92">
        <f t="shared" ref="E15:E78" si="2">C15+D15</f>
        <v>36.700000000000003</v>
      </c>
    </row>
    <row r="16" spans="1:5" ht="15" x14ac:dyDescent="0.25">
      <c r="A16" s="91" t="s">
        <v>340</v>
      </c>
      <c r="B16" s="17" t="s">
        <v>163</v>
      </c>
      <c r="C16" s="92">
        <v>10</v>
      </c>
      <c r="D16" s="92"/>
      <c r="E16" s="92">
        <f t="shared" si="2"/>
        <v>10</v>
      </c>
    </row>
    <row r="17" spans="1:5" ht="33" customHeight="1" x14ac:dyDescent="0.25">
      <c r="A17" s="23" t="s">
        <v>264</v>
      </c>
      <c r="B17" s="100" t="s">
        <v>265</v>
      </c>
      <c r="C17" s="94">
        <f>C18</f>
        <v>1453.8430000000001</v>
      </c>
      <c r="D17" s="60"/>
      <c r="E17" s="94">
        <f t="shared" si="2"/>
        <v>1453.8430000000001</v>
      </c>
    </row>
    <row r="18" spans="1:5" ht="15" x14ac:dyDescent="0.25">
      <c r="A18" s="91" t="s">
        <v>266</v>
      </c>
      <c r="B18" s="60" t="s">
        <v>267</v>
      </c>
      <c r="C18" s="92">
        <v>1453.8430000000001</v>
      </c>
      <c r="D18" s="60"/>
      <c r="E18" s="92">
        <f t="shared" si="2"/>
        <v>1453.8430000000001</v>
      </c>
    </row>
    <row r="19" spans="1:5" ht="14.25" x14ac:dyDescent="0.2">
      <c r="A19" s="93" t="s">
        <v>28</v>
      </c>
      <c r="B19" s="100" t="s">
        <v>179</v>
      </c>
      <c r="C19" s="94">
        <f>C20</f>
        <v>488.44700000000006</v>
      </c>
      <c r="D19" s="94">
        <f>D20</f>
        <v>0</v>
      </c>
      <c r="E19" s="94">
        <f t="shared" si="2"/>
        <v>488.44700000000006</v>
      </c>
    </row>
    <row r="20" spans="1:5" ht="14.25" x14ac:dyDescent="0.2">
      <c r="A20" s="93" t="s">
        <v>268</v>
      </c>
      <c r="B20" s="99" t="s">
        <v>11</v>
      </c>
      <c r="C20" s="94">
        <f>C21+C22+C23+C24</f>
        <v>488.44700000000006</v>
      </c>
      <c r="D20" s="94">
        <f>D21+D22+D23+D24</f>
        <v>0</v>
      </c>
      <c r="E20" s="94">
        <f t="shared" ref="E20" si="3">E21+E22+E23+E24</f>
        <v>488.44700000000006</v>
      </c>
    </row>
    <row r="21" spans="1:5" ht="30" x14ac:dyDescent="0.25">
      <c r="A21" s="91" t="s">
        <v>269</v>
      </c>
      <c r="B21" s="18" t="s">
        <v>270</v>
      </c>
      <c r="C21" s="92">
        <v>28.6</v>
      </c>
      <c r="D21" s="60"/>
      <c r="E21" s="92">
        <f t="shared" si="2"/>
        <v>28.6</v>
      </c>
    </row>
    <row r="22" spans="1:5" ht="30" x14ac:dyDescent="0.25">
      <c r="A22" s="91" t="s">
        <v>271</v>
      </c>
      <c r="B22" s="101" t="s">
        <v>272</v>
      </c>
      <c r="C22" s="92">
        <v>349.14699999999999</v>
      </c>
      <c r="D22" s="60"/>
      <c r="E22" s="92">
        <f t="shared" si="2"/>
        <v>349.14699999999999</v>
      </c>
    </row>
    <row r="23" spans="1:5" ht="15" x14ac:dyDescent="0.25">
      <c r="A23" s="91" t="s">
        <v>341</v>
      </c>
      <c r="B23" s="101" t="s">
        <v>343</v>
      </c>
      <c r="C23" s="92">
        <v>82.4</v>
      </c>
      <c r="D23" s="92"/>
      <c r="E23" s="92">
        <f t="shared" si="2"/>
        <v>82.4</v>
      </c>
    </row>
    <row r="24" spans="1:5" ht="15" x14ac:dyDescent="0.25">
      <c r="A24" s="91" t="s">
        <v>342</v>
      </c>
      <c r="B24" s="18" t="s">
        <v>345</v>
      </c>
      <c r="C24" s="92">
        <v>28.3</v>
      </c>
      <c r="D24" s="92"/>
      <c r="E24" s="92">
        <f t="shared" si="2"/>
        <v>28.3</v>
      </c>
    </row>
    <row r="25" spans="1:5" ht="14.25" x14ac:dyDescent="0.2">
      <c r="A25" s="23" t="s">
        <v>19</v>
      </c>
      <c r="B25" s="99" t="s">
        <v>273</v>
      </c>
      <c r="C25" s="94">
        <f>C26</f>
        <v>474</v>
      </c>
      <c r="D25" s="94">
        <f t="shared" ref="D25:E25" si="4">D26</f>
        <v>30</v>
      </c>
      <c r="E25" s="94">
        <f t="shared" si="4"/>
        <v>504</v>
      </c>
    </row>
    <row r="26" spans="1:5" ht="14.25" x14ac:dyDescent="0.2">
      <c r="A26" s="93" t="s">
        <v>274</v>
      </c>
      <c r="B26" s="99" t="s">
        <v>11</v>
      </c>
      <c r="C26" s="94">
        <f>C27+C28+C29</f>
        <v>474</v>
      </c>
      <c r="D26" s="94">
        <f t="shared" ref="D26:E26" si="5">D27+D28+D29</f>
        <v>30</v>
      </c>
      <c r="E26" s="94">
        <f t="shared" si="5"/>
        <v>504</v>
      </c>
    </row>
    <row r="27" spans="1:5" ht="30" x14ac:dyDescent="0.25">
      <c r="A27" s="22" t="s">
        <v>275</v>
      </c>
      <c r="B27" s="117" t="s">
        <v>276</v>
      </c>
      <c r="C27" s="92">
        <v>374</v>
      </c>
      <c r="D27" s="60"/>
      <c r="E27" s="92">
        <f t="shared" si="2"/>
        <v>374</v>
      </c>
    </row>
    <row r="28" spans="1:5" ht="30" x14ac:dyDescent="0.25">
      <c r="A28" s="22" t="s">
        <v>277</v>
      </c>
      <c r="B28" s="117" t="s">
        <v>278</v>
      </c>
      <c r="C28" s="92">
        <v>100</v>
      </c>
      <c r="D28" s="60"/>
      <c r="E28" s="92">
        <f t="shared" si="2"/>
        <v>100</v>
      </c>
    </row>
    <row r="29" spans="1:5" ht="30" x14ac:dyDescent="0.25">
      <c r="A29" s="22" t="s">
        <v>362</v>
      </c>
      <c r="B29" s="18" t="s">
        <v>365</v>
      </c>
      <c r="C29" s="92"/>
      <c r="D29" s="92">
        <v>30</v>
      </c>
      <c r="E29" s="92">
        <f t="shared" si="2"/>
        <v>30</v>
      </c>
    </row>
    <row r="30" spans="1:5" ht="17.25" customHeight="1" x14ac:dyDescent="0.2">
      <c r="A30" s="93" t="s">
        <v>20</v>
      </c>
      <c r="B30" s="99" t="s">
        <v>279</v>
      </c>
      <c r="C30" s="94">
        <f>C31</f>
        <v>1527.7339999999999</v>
      </c>
      <c r="D30" s="94">
        <f>D31</f>
        <v>-283.5</v>
      </c>
      <c r="E30" s="94">
        <f t="shared" si="2"/>
        <v>1244.2339999999999</v>
      </c>
    </row>
    <row r="31" spans="1:5" ht="14.25" x14ac:dyDescent="0.2">
      <c r="A31" s="93" t="s">
        <v>280</v>
      </c>
      <c r="B31" s="99" t="s">
        <v>11</v>
      </c>
      <c r="C31" s="94">
        <f>C32+C33+C34+C35</f>
        <v>1527.7339999999999</v>
      </c>
      <c r="D31" s="94">
        <f t="shared" ref="D31:E31" si="6">D32+D33+D34+D35</f>
        <v>-283.5</v>
      </c>
      <c r="E31" s="94">
        <f t="shared" si="6"/>
        <v>1244.2339999999999</v>
      </c>
    </row>
    <row r="32" spans="1:5" ht="28.5" customHeight="1" x14ac:dyDescent="0.25">
      <c r="A32" s="22" t="s">
        <v>281</v>
      </c>
      <c r="B32" s="101" t="s">
        <v>282</v>
      </c>
      <c r="C32" s="92">
        <v>90.433999999999997</v>
      </c>
      <c r="D32" s="65"/>
      <c r="E32" s="92">
        <f t="shared" si="2"/>
        <v>90.433999999999997</v>
      </c>
    </row>
    <row r="33" spans="1:5" ht="30" x14ac:dyDescent="0.25">
      <c r="A33" s="22" t="s">
        <v>283</v>
      </c>
      <c r="B33" s="117" t="s">
        <v>284</v>
      </c>
      <c r="C33" s="92">
        <v>15</v>
      </c>
      <c r="D33" s="103"/>
      <c r="E33" s="92">
        <f t="shared" si="2"/>
        <v>15</v>
      </c>
    </row>
    <row r="34" spans="1:5" ht="15" x14ac:dyDescent="0.25">
      <c r="A34" s="22" t="s">
        <v>285</v>
      </c>
      <c r="B34" s="117" t="s">
        <v>286</v>
      </c>
      <c r="C34" s="92">
        <v>1422.3</v>
      </c>
      <c r="D34" s="139">
        <v>-303.5</v>
      </c>
      <c r="E34" s="92">
        <f t="shared" si="2"/>
        <v>1118.8</v>
      </c>
    </row>
    <row r="35" spans="1:5" ht="30" x14ac:dyDescent="0.25">
      <c r="A35" s="22" t="s">
        <v>355</v>
      </c>
      <c r="B35" s="18" t="s">
        <v>365</v>
      </c>
      <c r="C35" s="92"/>
      <c r="D35" s="139">
        <v>20</v>
      </c>
      <c r="E35" s="92">
        <f t="shared" si="2"/>
        <v>20</v>
      </c>
    </row>
    <row r="36" spans="1:5" ht="14.25" x14ac:dyDescent="0.2">
      <c r="A36" s="93" t="s">
        <v>22</v>
      </c>
      <c r="B36" s="100" t="s">
        <v>183</v>
      </c>
      <c r="C36" s="94">
        <f>C37</f>
        <v>16.687999999999999</v>
      </c>
      <c r="D36" s="94">
        <f>D37</f>
        <v>0</v>
      </c>
      <c r="E36" s="94">
        <f t="shared" si="2"/>
        <v>16.687999999999999</v>
      </c>
    </row>
    <row r="37" spans="1:5" ht="14.25" x14ac:dyDescent="0.2">
      <c r="A37" s="93" t="s">
        <v>287</v>
      </c>
      <c r="B37" s="99" t="s">
        <v>11</v>
      </c>
      <c r="C37" s="94">
        <f>C38</f>
        <v>16.687999999999999</v>
      </c>
      <c r="D37" s="94">
        <f>D38</f>
        <v>0</v>
      </c>
      <c r="E37" s="94">
        <f t="shared" si="2"/>
        <v>16.687999999999999</v>
      </c>
    </row>
    <row r="38" spans="1:5" ht="15" x14ac:dyDescent="0.25">
      <c r="A38" s="22" t="s">
        <v>288</v>
      </c>
      <c r="B38" s="101" t="s">
        <v>289</v>
      </c>
      <c r="C38" s="92">
        <v>16.687999999999999</v>
      </c>
      <c r="D38" s="65"/>
      <c r="E38" s="92">
        <f t="shared" si="2"/>
        <v>16.687999999999999</v>
      </c>
    </row>
    <row r="39" spans="1:5" ht="14.25" x14ac:dyDescent="0.2">
      <c r="A39" s="93" t="s">
        <v>91</v>
      </c>
      <c r="B39" s="100" t="s">
        <v>184</v>
      </c>
      <c r="C39" s="94">
        <f>C40+C44</f>
        <v>81.822999999999993</v>
      </c>
      <c r="D39" s="94">
        <f t="shared" ref="D39:E39" si="7">D40+D44</f>
        <v>21</v>
      </c>
      <c r="E39" s="94">
        <f t="shared" si="7"/>
        <v>102.82299999999999</v>
      </c>
    </row>
    <row r="40" spans="1:5" ht="15" x14ac:dyDescent="0.25">
      <c r="A40" s="22" t="s">
        <v>290</v>
      </c>
      <c r="B40" s="18" t="s">
        <v>291</v>
      </c>
      <c r="C40" s="92">
        <f>C41+C42+C43</f>
        <v>81.822999999999993</v>
      </c>
      <c r="D40" s="60"/>
      <c r="E40" s="92">
        <f t="shared" si="2"/>
        <v>81.822999999999993</v>
      </c>
    </row>
    <row r="41" spans="1:5" ht="15" x14ac:dyDescent="0.25">
      <c r="A41" s="91" t="s">
        <v>292</v>
      </c>
      <c r="B41" s="101" t="s">
        <v>293</v>
      </c>
      <c r="C41" s="92">
        <v>6.0869999999999997</v>
      </c>
      <c r="D41" s="60"/>
      <c r="E41" s="92">
        <f t="shared" si="2"/>
        <v>6.0869999999999997</v>
      </c>
    </row>
    <row r="42" spans="1:5" ht="15" x14ac:dyDescent="0.25">
      <c r="A42" s="91" t="s">
        <v>294</v>
      </c>
      <c r="B42" s="101" t="s">
        <v>295</v>
      </c>
      <c r="C42" s="92">
        <v>74.212999999999994</v>
      </c>
      <c r="D42" s="102"/>
      <c r="E42" s="92">
        <f t="shared" si="2"/>
        <v>74.212999999999994</v>
      </c>
    </row>
    <row r="43" spans="1:5" ht="15" x14ac:dyDescent="0.25">
      <c r="A43" s="91" t="s">
        <v>296</v>
      </c>
      <c r="B43" s="101" t="s">
        <v>297</v>
      </c>
      <c r="C43" s="92">
        <v>1.5229999999999999</v>
      </c>
      <c r="D43" s="102"/>
      <c r="E43" s="92">
        <f t="shared" si="2"/>
        <v>1.5229999999999999</v>
      </c>
    </row>
    <row r="44" spans="1:5" ht="30" x14ac:dyDescent="0.25">
      <c r="A44" s="22" t="s">
        <v>357</v>
      </c>
      <c r="B44" s="18" t="s">
        <v>366</v>
      </c>
      <c r="C44" s="92">
        <f>C45</f>
        <v>0</v>
      </c>
      <c r="D44" s="92">
        <f t="shared" ref="D44:E44" si="8">D45</f>
        <v>21</v>
      </c>
      <c r="E44" s="92">
        <f t="shared" si="8"/>
        <v>21</v>
      </c>
    </row>
    <row r="45" spans="1:5" ht="15" x14ac:dyDescent="0.25">
      <c r="A45" s="91" t="s">
        <v>360</v>
      </c>
      <c r="B45" s="117" t="s">
        <v>11</v>
      </c>
      <c r="C45" s="92"/>
      <c r="D45" s="92">
        <v>21</v>
      </c>
      <c r="E45" s="92">
        <f t="shared" si="2"/>
        <v>21</v>
      </c>
    </row>
    <row r="46" spans="1:5" ht="14.25" x14ac:dyDescent="0.2">
      <c r="A46" s="93" t="s">
        <v>94</v>
      </c>
      <c r="B46" s="100" t="s">
        <v>185</v>
      </c>
      <c r="C46" s="94">
        <f>C47+C64+C65</f>
        <v>169.44800000000001</v>
      </c>
      <c r="D46" s="94">
        <f t="shared" ref="D46:E46" si="9">D47+D64+D65</f>
        <v>232.5</v>
      </c>
      <c r="E46" s="94">
        <f t="shared" si="9"/>
        <v>401.94799999999998</v>
      </c>
    </row>
    <row r="47" spans="1:5" ht="15" customHeight="1" x14ac:dyDescent="0.25">
      <c r="A47" s="22" t="s">
        <v>298</v>
      </c>
      <c r="B47" s="18" t="s">
        <v>291</v>
      </c>
      <c r="C47" s="92">
        <f>C48+C49+C50+C51+C52+C53+C54+C55+C56+C57+C58+C59+C60+C61+C62+C63</f>
        <v>126.848</v>
      </c>
      <c r="D47" s="60"/>
      <c r="E47" s="92">
        <f t="shared" si="2"/>
        <v>126.848</v>
      </c>
    </row>
    <row r="48" spans="1:5" ht="15" x14ac:dyDescent="0.25">
      <c r="A48" s="22" t="s">
        <v>299</v>
      </c>
      <c r="B48" s="18" t="s">
        <v>300</v>
      </c>
      <c r="C48" s="92">
        <v>1.64</v>
      </c>
      <c r="D48" s="60"/>
      <c r="E48" s="92">
        <f t="shared" si="2"/>
        <v>1.64</v>
      </c>
    </row>
    <row r="49" spans="1:5" ht="15" x14ac:dyDescent="0.25">
      <c r="A49" s="22" t="s">
        <v>301</v>
      </c>
      <c r="B49" s="18" t="s">
        <v>302</v>
      </c>
      <c r="C49" s="92">
        <v>1.6719999999999999</v>
      </c>
      <c r="D49" s="60"/>
      <c r="E49" s="92">
        <f t="shared" si="2"/>
        <v>1.6719999999999999</v>
      </c>
    </row>
    <row r="50" spans="1:5" ht="15" x14ac:dyDescent="0.25">
      <c r="A50" s="91" t="s">
        <v>303</v>
      </c>
      <c r="B50" s="118" t="s">
        <v>304</v>
      </c>
      <c r="C50" s="92">
        <v>6.8520000000000003</v>
      </c>
      <c r="D50" s="60"/>
      <c r="E50" s="92">
        <f t="shared" si="2"/>
        <v>6.8520000000000003</v>
      </c>
    </row>
    <row r="51" spans="1:5" ht="15" customHeight="1" x14ac:dyDescent="0.25">
      <c r="A51" s="91" t="s">
        <v>305</v>
      </c>
      <c r="B51" s="118" t="s">
        <v>306</v>
      </c>
      <c r="C51" s="92">
        <v>2.7269999999999999</v>
      </c>
      <c r="D51" s="60"/>
      <c r="E51" s="92">
        <f t="shared" si="2"/>
        <v>2.7269999999999999</v>
      </c>
    </row>
    <row r="52" spans="1:5" ht="18" customHeight="1" x14ac:dyDescent="0.25">
      <c r="A52" s="91" t="s">
        <v>307</v>
      </c>
      <c r="B52" s="118" t="s">
        <v>308</v>
      </c>
      <c r="C52" s="92">
        <v>1.37</v>
      </c>
      <c r="D52" s="60"/>
      <c r="E52" s="92">
        <f t="shared" si="2"/>
        <v>1.37</v>
      </c>
    </row>
    <row r="53" spans="1:5" ht="30" customHeight="1" x14ac:dyDescent="0.25">
      <c r="A53" s="91" t="s">
        <v>309</v>
      </c>
      <c r="B53" s="101" t="s">
        <v>310</v>
      </c>
      <c r="C53" s="92">
        <v>4.4039999999999999</v>
      </c>
      <c r="D53" s="60"/>
      <c r="E53" s="92">
        <f t="shared" si="2"/>
        <v>4.4039999999999999</v>
      </c>
    </row>
    <row r="54" spans="1:5" ht="15" x14ac:dyDescent="0.25">
      <c r="A54" s="91" t="s">
        <v>311</v>
      </c>
      <c r="B54" s="101" t="s">
        <v>312</v>
      </c>
      <c r="C54" s="92">
        <v>2.6019999999999999</v>
      </c>
      <c r="D54" s="60"/>
      <c r="E54" s="92">
        <f t="shared" si="2"/>
        <v>2.6019999999999999</v>
      </c>
    </row>
    <row r="55" spans="1:5" ht="15" x14ac:dyDescent="0.25">
      <c r="A55" s="91" t="s">
        <v>313</v>
      </c>
      <c r="B55" s="101" t="s">
        <v>314</v>
      </c>
      <c r="C55" s="92">
        <v>5.7140000000000004</v>
      </c>
      <c r="D55" s="60"/>
      <c r="E55" s="92">
        <f t="shared" si="2"/>
        <v>5.7140000000000004</v>
      </c>
    </row>
    <row r="56" spans="1:5" ht="15" customHeight="1" x14ac:dyDescent="0.25">
      <c r="A56" s="91" t="s">
        <v>315</v>
      </c>
      <c r="B56" s="101" t="s">
        <v>316</v>
      </c>
      <c r="C56" s="92">
        <v>5.3959999999999999</v>
      </c>
      <c r="D56" s="60"/>
      <c r="E56" s="92">
        <f t="shared" si="2"/>
        <v>5.3959999999999999</v>
      </c>
    </row>
    <row r="57" spans="1:5" ht="16.5" customHeight="1" x14ac:dyDescent="0.25">
      <c r="A57" s="91" t="s">
        <v>317</v>
      </c>
      <c r="B57" s="101" t="s">
        <v>318</v>
      </c>
      <c r="C57" s="92">
        <v>3.403</v>
      </c>
      <c r="D57" s="60"/>
      <c r="E57" s="92">
        <f t="shared" si="2"/>
        <v>3.403</v>
      </c>
    </row>
    <row r="58" spans="1:5" ht="15.75" customHeight="1" x14ac:dyDescent="0.25">
      <c r="A58" s="91" t="s">
        <v>319</v>
      </c>
      <c r="B58" s="101" t="s">
        <v>320</v>
      </c>
      <c r="C58" s="92">
        <v>3.44</v>
      </c>
      <c r="D58" s="60"/>
      <c r="E58" s="92">
        <f t="shared" si="2"/>
        <v>3.44</v>
      </c>
    </row>
    <row r="59" spans="1:5" ht="15" x14ac:dyDescent="0.25">
      <c r="A59" s="91" t="s">
        <v>321</v>
      </c>
      <c r="B59" s="101" t="s">
        <v>322</v>
      </c>
      <c r="C59" s="92">
        <v>20.434999999999999</v>
      </c>
      <c r="D59" s="60"/>
      <c r="E59" s="92">
        <f t="shared" si="2"/>
        <v>20.434999999999999</v>
      </c>
    </row>
    <row r="60" spans="1:5" ht="15" x14ac:dyDescent="0.25">
      <c r="A60" s="91" t="s">
        <v>323</v>
      </c>
      <c r="B60" s="101" t="s">
        <v>324</v>
      </c>
      <c r="C60" s="92">
        <v>13.577</v>
      </c>
      <c r="D60" s="102"/>
      <c r="E60" s="92">
        <f t="shared" si="2"/>
        <v>13.577</v>
      </c>
    </row>
    <row r="61" spans="1:5" ht="15" x14ac:dyDescent="0.25">
      <c r="A61" s="91" t="s">
        <v>325</v>
      </c>
      <c r="B61" s="101" t="s">
        <v>326</v>
      </c>
      <c r="C61" s="92">
        <v>11.669</v>
      </c>
      <c r="D61" s="102"/>
      <c r="E61" s="92">
        <f t="shared" si="2"/>
        <v>11.669</v>
      </c>
    </row>
    <row r="62" spans="1:5" ht="16.5" customHeight="1" x14ac:dyDescent="0.25">
      <c r="A62" s="91" t="s">
        <v>327</v>
      </c>
      <c r="B62" s="101" t="s">
        <v>328</v>
      </c>
      <c r="C62" s="92">
        <v>38.093000000000004</v>
      </c>
      <c r="D62" s="102"/>
      <c r="E62" s="92">
        <f t="shared" si="2"/>
        <v>38.093000000000004</v>
      </c>
    </row>
    <row r="63" spans="1:5" ht="15" x14ac:dyDescent="0.25">
      <c r="A63" s="91" t="s">
        <v>329</v>
      </c>
      <c r="B63" s="101" t="s">
        <v>330</v>
      </c>
      <c r="C63" s="92">
        <v>3.8540000000000001</v>
      </c>
      <c r="D63" s="102"/>
      <c r="E63" s="92">
        <f t="shared" si="2"/>
        <v>3.8540000000000001</v>
      </c>
    </row>
    <row r="64" spans="1:5" ht="15" x14ac:dyDescent="0.25">
      <c r="A64" s="91" t="s">
        <v>348</v>
      </c>
      <c r="B64" s="101" t="s">
        <v>328</v>
      </c>
      <c r="C64" s="92">
        <v>42.6</v>
      </c>
      <c r="D64" s="92">
        <v>30</v>
      </c>
      <c r="E64" s="92">
        <f t="shared" si="2"/>
        <v>72.599999999999994</v>
      </c>
    </row>
    <row r="65" spans="1:7" ht="30" x14ac:dyDescent="0.25">
      <c r="A65" s="22" t="s">
        <v>356</v>
      </c>
      <c r="B65" s="18" t="s">
        <v>366</v>
      </c>
      <c r="C65" s="92">
        <f>C66+C67</f>
        <v>0</v>
      </c>
      <c r="D65" s="92">
        <f t="shared" ref="D65:E65" si="10">D66+D67</f>
        <v>202.5</v>
      </c>
      <c r="E65" s="92">
        <f t="shared" si="10"/>
        <v>202.5</v>
      </c>
    </row>
    <row r="66" spans="1:7" ht="15" x14ac:dyDescent="0.25">
      <c r="A66" s="91" t="s">
        <v>361</v>
      </c>
      <c r="B66" s="117" t="s">
        <v>11</v>
      </c>
      <c r="C66" s="92"/>
      <c r="D66" s="92">
        <v>190</v>
      </c>
      <c r="E66" s="92">
        <f t="shared" si="2"/>
        <v>190</v>
      </c>
    </row>
    <row r="67" spans="1:7" ht="30" x14ac:dyDescent="0.25">
      <c r="A67" s="22" t="s">
        <v>363</v>
      </c>
      <c r="B67" s="101" t="s">
        <v>310</v>
      </c>
      <c r="C67" s="92"/>
      <c r="D67" s="92">
        <v>12.5</v>
      </c>
      <c r="E67" s="92">
        <f t="shared" si="2"/>
        <v>12.5</v>
      </c>
    </row>
    <row r="68" spans="1:7" ht="14.25" x14ac:dyDescent="0.2">
      <c r="A68" s="93" t="s">
        <v>98</v>
      </c>
      <c r="B68" s="100" t="s">
        <v>186</v>
      </c>
      <c r="C68" s="94">
        <f>C69</f>
        <v>108.559</v>
      </c>
      <c r="D68" s="102"/>
      <c r="E68" s="94">
        <f t="shared" si="2"/>
        <v>108.559</v>
      </c>
    </row>
    <row r="69" spans="1:7" ht="15" x14ac:dyDescent="0.25">
      <c r="A69" s="22" t="s">
        <v>331</v>
      </c>
      <c r="B69" s="18" t="s">
        <v>291</v>
      </c>
      <c r="C69" s="92">
        <f>C70+C71</f>
        <v>108.559</v>
      </c>
      <c r="D69" s="104"/>
      <c r="E69" s="92">
        <f t="shared" si="2"/>
        <v>108.559</v>
      </c>
    </row>
    <row r="70" spans="1:7" ht="17.25" customHeight="1" x14ac:dyDescent="0.25">
      <c r="A70" s="91" t="s">
        <v>332</v>
      </c>
      <c r="B70" s="118" t="s">
        <v>333</v>
      </c>
      <c r="C70" s="92">
        <v>17.207000000000001</v>
      </c>
      <c r="D70" s="60"/>
      <c r="E70" s="92">
        <f t="shared" si="2"/>
        <v>17.207000000000001</v>
      </c>
    </row>
    <row r="71" spans="1:7" ht="15" customHeight="1" x14ac:dyDescent="0.25">
      <c r="A71" s="91" t="s">
        <v>334</v>
      </c>
      <c r="B71" s="101" t="s">
        <v>335</v>
      </c>
      <c r="C71" s="92">
        <v>91.352000000000004</v>
      </c>
      <c r="D71" s="60"/>
      <c r="E71" s="92">
        <f t="shared" si="2"/>
        <v>91.352000000000004</v>
      </c>
    </row>
    <row r="72" spans="1:7" ht="15" x14ac:dyDescent="0.25">
      <c r="A72" s="23" t="s">
        <v>231</v>
      </c>
      <c r="B72" s="100" t="s">
        <v>188</v>
      </c>
      <c r="C72" s="94">
        <f>C73</f>
        <v>126.7</v>
      </c>
      <c r="D72" s="60"/>
      <c r="E72" s="94">
        <f t="shared" si="2"/>
        <v>126.7</v>
      </c>
    </row>
    <row r="73" spans="1:7" ht="15" x14ac:dyDescent="0.25">
      <c r="A73" s="93" t="s">
        <v>336</v>
      </c>
      <c r="B73" s="99" t="s">
        <v>11</v>
      </c>
      <c r="C73" s="94">
        <f>C74</f>
        <v>126.7</v>
      </c>
      <c r="D73" s="60"/>
      <c r="E73" s="94">
        <f t="shared" si="2"/>
        <v>126.7</v>
      </c>
    </row>
    <row r="74" spans="1:7" ht="30" x14ac:dyDescent="0.25">
      <c r="A74" s="22" t="s">
        <v>337</v>
      </c>
      <c r="B74" s="117" t="s">
        <v>338</v>
      </c>
      <c r="C74" s="92">
        <v>126.7</v>
      </c>
      <c r="D74" s="105"/>
      <c r="E74" s="92">
        <f t="shared" si="2"/>
        <v>126.7</v>
      </c>
    </row>
    <row r="75" spans="1:7" ht="15" x14ac:dyDescent="0.25">
      <c r="A75" s="138" t="s">
        <v>114</v>
      </c>
      <c r="B75" s="99" t="s">
        <v>187</v>
      </c>
      <c r="C75" s="94">
        <f>C76</f>
        <v>15</v>
      </c>
      <c r="D75" s="94">
        <f t="shared" ref="D75:D76" si="11">D76</f>
        <v>0</v>
      </c>
      <c r="E75" s="92">
        <f t="shared" si="2"/>
        <v>15</v>
      </c>
    </row>
    <row r="76" spans="1:7" ht="15" x14ac:dyDescent="0.25">
      <c r="A76" s="23" t="s">
        <v>349</v>
      </c>
      <c r="B76" s="99" t="s">
        <v>11</v>
      </c>
      <c r="C76" s="94">
        <f>C77</f>
        <v>15</v>
      </c>
      <c r="D76" s="94">
        <f t="shared" si="11"/>
        <v>0</v>
      </c>
      <c r="E76" s="92">
        <f t="shared" si="2"/>
        <v>15</v>
      </c>
    </row>
    <row r="77" spans="1:7" ht="15" x14ac:dyDescent="0.25">
      <c r="A77" s="22" t="s">
        <v>350</v>
      </c>
      <c r="B77" s="18" t="s">
        <v>347</v>
      </c>
      <c r="C77" s="92">
        <v>15</v>
      </c>
      <c r="D77" s="92"/>
      <c r="E77" s="92">
        <f t="shared" si="2"/>
        <v>15</v>
      </c>
      <c r="G77" s="112"/>
    </row>
    <row r="78" spans="1:7" ht="14.25" x14ac:dyDescent="0.2">
      <c r="A78" s="93"/>
      <c r="B78" s="73" t="s">
        <v>259</v>
      </c>
      <c r="C78" s="94">
        <f>C72+C68+C46+C39+C36+C30+C25+C19+C13+C17+C75</f>
        <v>4508.942</v>
      </c>
      <c r="D78" s="94">
        <f>D72+D68+D46+D39+D36+D30+D25+D19+D13+D17</f>
        <v>0</v>
      </c>
      <c r="E78" s="94">
        <f t="shared" si="2"/>
        <v>4508.942</v>
      </c>
    </row>
    <row r="79" spans="1:7" x14ac:dyDescent="0.2">
      <c r="A79" s="106"/>
      <c r="B79" s="107"/>
      <c r="C79" s="108"/>
      <c r="D79" s="109"/>
      <c r="E79" s="66"/>
    </row>
    <row r="80" spans="1:7" x14ac:dyDescent="0.2">
      <c r="B80" s="2"/>
      <c r="C80" s="1"/>
    </row>
    <row r="81" spans="2:3" x14ac:dyDescent="0.2">
      <c r="B81" s="2"/>
      <c r="C81" s="1"/>
    </row>
    <row r="83" spans="2:3" x14ac:dyDescent="0.2">
      <c r="C83" s="1"/>
    </row>
  </sheetData>
  <mergeCells count="2">
    <mergeCell ref="C1:E1"/>
    <mergeCell ref="A8:E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1</vt:i4>
      </vt:variant>
    </vt:vector>
  </HeadingPairs>
  <TitlesOfParts>
    <vt:vector size="7" baseType="lpstr">
      <vt:lpstr> 1 priedas</vt:lpstr>
      <vt:lpstr> 3 priedas</vt:lpstr>
      <vt:lpstr> 6 priedas</vt:lpstr>
      <vt:lpstr> 7 priedas</vt:lpstr>
      <vt:lpstr> 8 priedas</vt:lpstr>
      <vt:lpstr>Lapas1</vt:lpstr>
      <vt:lpstr>' 3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2024-06-12T05:42:33Z</cp:lastPrinted>
  <dcterms:created xsi:type="dcterms:W3CDTF">2009-01-12T06:33:21Z</dcterms:created>
  <dcterms:modified xsi:type="dcterms:W3CDTF">2024-06-12T05:42:51Z</dcterms:modified>
</cp:coreProperties>
</file>